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6395" windowHeight="10740" activeTab="0"/>
  </bookViews>
  <sheets>
    <sheet name="Décompte des points" sheetId="1" r:id="rId1"/>
    <sheet name="Catégorie Add-on" sheetId="2" r:id="rId2"/>
    <sheet name="Liste des désirs impossibles" sheetId="3" r:id="rId3"/>
    <sheet name="Liste des fantômes" sheetId="4" r:id="rId4"/>
  </sheets>
  <definedNames>
    <definedName name="NbrAddOn">'Décompte des points'!$G$14:$G$22</definedName>
    <definedName name="Tranche">'Décompte des points'!$H$14:$H$22</definedName>
  </definedNames>
  <calcPr fullCalcOnLoad="1"/>
</workbook>
</file>

<file path=xl/sharedStrings.xml><?xml version="1.0" encoding="utf-8"?>
<sst xmlns="http://schemas.openxmlformats.org/spreadsheetml/2006/main" count="369" uniqueCount="184">
  <si>
    <t>Challenge Legacy - décompte des points</t>
  </si>
  <si>
    <t>Catégorie Famille</t>
  </si>
  <si>
    <t>Nombre de générations</t>
  </si>
  <si>
    <t>X</t>
  </si>
  <si>
    <t>#</t>
  </si>
  <si>
    <t>Status</t>
  </si>
  <si>
    <t>Points</t>
  </si>
  <si>
    <t>Peut être comptabilisé ...</t>
  </si>
  <si>
    <t>Génération</t>
  </si>
  <si>
    <t>Score</t>
  </si>
  <si>
    <t>1/2 ou 1*</t>
  </si>
  <si>
    <t>* les générations 1 à 9 rapportent 1/2 point ; la génération 10 rapport 1 point</t>
  </si>
  <si>
    <t>Portrait des Legaciens</t>
  </si>
  <si>
    <t>1x par génération</t>
  </si>
  <si>
    <t>Catégorie Argent</t>
  </si>
  <si>
    <t>Nombre d'add-on</t>
  </si>
  <si>
    <t>-</t>
  </si>
  <si>
    <t>Liquidité disponible</t>
  </si>
  <si>
    <t>§</t>
  </si>
  <si>
    <t>Argent requis</t>
  </si>
  <si>
    <t>Catégorie Amis</t>
  </si>
  <si>
    <t>Nombre d'amis</t>
  </si>
  <si>
    <t>Catégorie Désirs Impossibles</t>
  </si>
  <si>
    <t>Aspiration Famille</t>
  </si>
  <si>
    <t>Aspiration Richesse</t>
  </si>
  <si>
    <t>Aspiration Connaissance</t>
  </si>
  <si>
    <t>Aspiration Popularité</t>
  </si>
  <si>
    <t>Aspiration Amour</t>
  </si>
  <si>
    <t>Aspiration Plaisir</t>
  </si>
  <si>
    <t>Aspiration au Fromage Fondu</t>
  </si>
  <si>
    <t>- avoir 10 enfants</t>
  </si>
  <si>
    <t>- avoir 30 petits-enfants</t>
  </si>
  <si>
    <t>les désirs impossibles de l'aspiration Richesse</t>
  </si>
  <si>
    <t>- gagner 100.000 §</t>
  </si>
  <si>
    <t>- avoir 5 commerces de rang 10</t>
  </si>
  <si>
    <t>les désirs impossible de l'aspiration Connaissance</t>
  </si>
  <si>
    <t>- maîtriser toutes les compétences</t>
  </si>
  <si>
    <t>- être enlevé par les Extra-Terrestre 3 fois</t>
  </si>
  <si>
    <t>les désirs impossibles de l'aspiration Popularité</t>
  </si>
  <si>
    <t>- avoir 30 meilleurs amis</t>
  </si>
  <si>
    <t>les désirs impossible de l'aspiration Amour</t>
  </si>
  <si>
    <t>- avoir 20 liaisons en même temps</t>
  </si>
  <si>
    <t>- faire crac-crac avec 30 Sims</t>
  </si>
  <si>
    <t>les désirs impossibles de l'aspiration Plaisir</t>
  </si>
  <si>
    <t>- avoir 50 premiers rendez-vous</t>
  </si>
  <si>
    <t>- avoir 100 rendez-vous paradisiaques</t>
  </si>
  <si>
    <t>les désirs impossibles de l'aspiration Fromage Fondu</t>
  </si>
  <si>
    <t>- manger 200 sandwichs au fromage fondu</t>
  </si>
  <si>
    <t>les désirs impossibles de l'aspiration Famille</t>
  </si>
  <si>
    <t>1x par Sims*</t>
  </si>
  <si>
    <t>Catégorie Tombes platines</t>
  </si>
  <si>
    <t>Nombre de tombes platines</t>
  </si>
  <si>
    <t>Catégorie Fantômes</t>
  </si>
  <si>
    <t>Vieillesse</t>
  </si>
  <si>
    <t>Chute de satellite</t>
  </si>
  <si>
    <t>Faim</t>
  </si>
  <si>
    <t>Insalubrité (les mouches)</t>
  </si>
  <si>
    <t>Maladie</t>
  </si>
  <si>
    <t>Noyade</t>
  </si>
  <si>
    <t>Peur</t>
  </si>
  <si>
    <r>
      <t xml:space="preserve">Électrocution / </t>
    </r>
    <r>
      <rPr>
        <sz val="8"/>
        <rFont val="Arial"/>
        <family val="2"/>
      </rPr>
      <t>Foudre (</t>
    </r>
    <r>
      <rPr>
        <i/>
        <sz val="8"/>
        <rFont val="Arial"/>
        <family val="2"/>
      </rPr>
      <t>AfdS</t>
    </r>
    <r>
      <rPr>
        <sz val="8"/>
        <rFont val="Arial"/>
        <family val="2"/>
      </rPr>
      <t>)</t>
    </r>
  </si>
  <si>
    <r>
      <t>Laganaphyllis Simnovorol</t>
    </r>
    <r>
      <rPr>
        <sz val="8"/>
        <rFont val="Arial"/>
        <family val="2"/>
      </rPr>
      <t xml:space="preserve"> (</t>
    </r>
    <r>
      <rPr>
        <i/>
        <sz val="8"/>
        <rFont val="Arial"/>
        <family val="2"/>
      </rPr>
      <t>Aca.</t>
    </r>
    <r>
      <rPr>
        <sz val="8"/>
        <rFont val="Arial"/>
        <family val="2"/>
      </rPr>
      <t>)</t>
    </r>
  </si>
  <si>
    <r>
      <t>Chute d'ascenseur</t>
    </r>
    <r>
      <rPr>
        <sz val="8"/>
        <rFont val="Arial"/>
        <family val="2"/>
      </rPr>
      <t xml:space="preserve"> (L</t>
    </r>
    <r>
      <rPr>
        <i/>
        <sz val="8"/>
        <rFont val="Arial"/>
        <family val="2"/>
      </rPr>
      <t>BA</t>
    </r>
    <r>
      <rPr>
        <sz val="8"/>
        <rFont val="Arial"/>
        <family val="2"/>
      </rPr>
      <t>)</t>
    </r>
  </si>
  <si>
    <r>
      <t>Dépérir (les VégéSims)</t>
    </r>
    <r>
      <rPr>
        <sz val="8"/>
        <rFont val="Arial"/>
        <family val="2"/>
      </rPr>
      <t xml:space="preserve"> (</t>
    </r>
    <r>
      <rPr>
        <i/>
        <sz val="8"/>
        <rFont val="Arial"/>
        <family val="2"/>
      </rPr>
      <t>AfdS</t>
    </r>
    <r>
      <rPr>
        <sz val="8"/>
        <rFont val="Arial"/>
        <family val="2"/>
      </rPr>
      <t>)</t>
    </r>
  </si>
  <si>
    <r>
      <t>Encouragement prof.</t>
    </r>
    <r>
      <rPr>
        <sz val="8"/>
        <rFont val="Arial"/>
        <family val="2"/>
      </rPr>
      <t xml:space="preserve"> (</t>
    </r>
    <r>
      <rPr>
        <i/>
        <sz val="8"/>
        <rFont val="Arial"/>
        <family val="2"/>
      </rPr>
      <t>LBA</t>
    </r>
    <r>
      <rPr>
        <sz val="8"/>
        <rFont val="Arial"/>
        <family val="2"/>
      </rPr>
      <t>)</t>
    </r>
  </si>
  <si>
    <r>
      <t>Comb. spont. vampires</t>
    </r>
    <r>
      <rPr>
        <sz val="8"/>
        <rFont val="Arial"/>
        <family val="2"/>
      </rPr>
      <t xml:space="preserve"> (</t>
    </r>
    <r>
      <rPr>
        <i/>
        <sz val="8"/>
        <rFont val="Arial"/>
        <family val="2"/>
      </rPr>
      <t>NdF</t>
    </r>
    <r>
      <rPr>
        <sz val="8"/>
        <rFont val="Arial"/>
        <family val="2"/>
      </rPr>
      <t>)</t>
    </r>
  </si>
  <si>
    <t>Chute avec des ciseaux</t>
  </si>
  <si>
    <t>Blanc</t>
  </si>
  <si>
    <t>Orange</t>
  </si>
  <si>
    <t>Jaune</t>
  </si>
  <si>
    <t>Transparent</t>
  </si>
  <si>
    <t>Rouge</t>
  </si>
  <si>
    <t>Vert</t>
  </si>
  <si>
    <t>Bleu</t>
  </si>
  <si>
    <t>Rose</t>
  </si>
  <si>
    <t>Mauve</t>
  </si>
  <si>
    <t>Vert clair</t>
  </si>
  <si>
    <r>
      <t>Grêle</t>
    </r>
    <r>
      <rPr>
        <sz val="8"/>
        <rFont val="Arial"/>
        <family val="2"/>
      </rPr>
      <t xml:space="preserve"> (</t>
    </r>
    <r>
      <rPr>
        <i/>
        <sz val="8"/>
        <rFont val="Arial"/>
        <family val="2"/>
      </rPr>
      <t>AfdS</t>
    </r>
    <r>
      <rPr>
        <sz val="8"/>
        <rFont val="Arial"/>
        <family val="2"/>
      </rPr>
      <t>)</t>
    </r>
  </si>
  <si>
    <r>
      <t xml:space="preserve">Incendie / </t>
    </r>
    <r>
      <rPr>
        <sz val="8"/>
        <rFont val="Arial"/>
        <family val="2"/>
      </rPr>
      <t>Comb. spont. (</t>
    </r>
    <r>
      <rPr>
        <i/>
        <sz val="8"/>
        <rFont val="Arial"/>
        <family val="2"/>
      </rPr>
      <t>AfdS</t>
    </r>
    <r>
      <rPr>
        <sz val="8"/>
        <rFont val="Arial"/>
        <family val="2"/>
      </rPr>
      <t>)</t>
    </r>
  </si>
  <si>
    <r>
      <t>Insolation / Hypothermie</t>
    </r>
    <r>
      <rPr>
        <sz val="8"/>
        <rFont val="Arial"/>
        <family val="2"/>
      </rPr>
      <t xml:space="preserve"> (</t>
    </r>
    <r>
      <rPr>
        <i/>
        <sz val="8"/>
        <rFont val="Arial"/>
        <family val="2"/>
      </rPr>
      <t>AfdS</t>
    </r>
    <r>
      <rPr>
        <sz val="8"/>
        <rFont val="Arial"/>
        <family val="2"/>
      </rPr>
      <t>)</t>
    </r>
  </si>
  <si>
    <t>Y/N</t>
  </si>
  <si>
    <t>Y</t>
  </si>
  <si>
    <t>N</t>
  </si>
  <si>
    <t>Un fantôme de chaque couleur ?*</t>
  </si>
  <si>
    <t>Blanc + mégaphone</t>
  </si>
  <si>
    <t>Vous êtes perdus dans la comptabilité des désirs impossibles ?</t>
  </si>
  <si>
    <t>Vous êtes perdus dans la comptabilité des fantômes</t>
  </si>
  <si>
    <r>
      <t xml:space="preserve">Pas de panique, voici la liste reconnues par </t>
    </r>
    <r>
      <rPr>
        <b/>
        <sz val="10"/>
        <rFont val="Arial"/>
        <family val="2"/>
      </rPr>
      <t>Pinstar</t>
    </r>
    <r>
      <rPr>
        <sz val="10"/>
        <rFont val="Arial"/>
        <family val="0"/>
      </rPr>
      <t xml:space="preserve"> </t>
    </r>
    <r>
      <rPr>
        <sz val="8"/>
        <rFont val="Arial"/>
        <family val="2"/>
      </rPr>
      <t>(tous les désirs à long terme ne sont pas à comptabiliser)</t>
    </r>
  </si>
  <si>
    <t>Pas de panique, voici la liste</t>
  </si>
  <si>
    <t>Catégorie Tombes Platines</t>
  </si>
  <si>
    <t>Catégorie Commerce</t>
  </si>
  <si>
    <t>Sims décédé en platine et ayant tous les badges de talent "LBA"</t>
  </si>
  <si>
    <t>Nbr. de génération où le commerce familial est au rang 10</t>
  </si>
  <si>
    <t>Catégorie Race Familiale</t>
  </si>
  <si>
    <t>Premier animal de la lignée ...</t>
  </si>
  <si>
    <t>Créé en même temps que le fondateur</t>
  </si>
  <si>
    <t>Adopté par la suite</t>
  </si>
  <si>
    <t>Le compagnon de votre animal ...</t>
  </si>
  <si>
    <t>Est un animal errant</t>
  </si>
  <si>
    <t>Est un animal adopté à la SPA</t>
  </si>
  <si>
    <t>Le fondateur connaît tous les ordres</t>
  </si>
  <si>
    <t>Le porteur de flambeau connaît tous les ordres</t>
  </si>
  <si>
    <t>Catégorie Add-on*</t>
  </si>
  <si>
    <t>Challenge Legacy - décompte des points - add-on</t>
  </si>
  <si>
    <t>* Remplissez les tableaux de catégorie de la feuille "Catégorie Add-on", ensuite, cochez les cases adéquate ci-après ...</t>
  </si>
  <si>
    <t>Catégorie Au fil des Saisons</t>
  </si>
  <si>
    <t>Catégorie Bon Voyage</t>
  </si>
  <si>
    <t>Add-on La Bonne Affaire</t>
  </si>
  <si>
    <t>Add-on Animaux et Cie.</t>
  </si>
  <si>
    <t>Add-on Au fil des Saisons</t>
  </si>
  <si>
    <t>Add-on Bon Voyage</t>
  </si>
  <si>
    <t>Add-on Quartier Libre</t>
  </si>
  <si>
    <t>L'arbre du Legacy</t>
  </si>
  <si>
    <t>Trophée de pêche</t>
  </si>
  <si>
    <t>Tous les trophées + 1 puits</t>
  </si>
  <si>
    <t>Breuvages miracles</t>
  </si>
  <si>
    <t>Possibilité de fabriquer tous les jus</t>
  </si>
  <si>
    <t>Catégorie AFDS</t>
  </si>
  <si>
    <t>Seconde résidence</t>
  </si>
  <si>
    <r>
      <t xml:space="preserve">Seconde résidence </t>
    </r>
    <r>
      <rPr>
        <sz val="8"/>
        <rFont val="Arial"/>
        <family val="2"/>
      </rPr>
      <t>achetée par le fondateur</t>
    </r>
  </si>
  <si>
    <t>Souvenirs rapportés de voyage</t>
  </si>
  <si>
    <t>Tous les souvenirs achetés/trouvés</t>
  </si>
  <si>
    <t>Souvenirs de vacances</t>
  </si>
  <si>
    <t>Par tranche de 9 souvenirs</t>
  </si>
  <si>
    <t>Vacances ratées</t>
  </si>
  <si>
    <t>Catégorie BV</t>
  </si>
  <si>
    <t>Catégorie QL</t>
  </si>
  <si>
    <t>Catégorie Quartier Libre</t>
  </si>
  <si>
    <t>Le fondateur maîtrise 1 passe-temps</t>
  </si>
  <si>
    <t>Passe-temps familial = passe-temps prédestiné</t>
  </si>
  <si>
    <t>Membre de la lignée maîtrisant le passe-temps familial</t>
  </si>
  <si>
    <t>Catégorie Collection</t>
  </si>
  <si>
    <t>Désirs impossibles</t>
  </si>
  <si>
    <t>Vos Sims ont réalisés tous les DI</t>
  </si>
  <si>
    <t>Grossesse alienne</t>
  </si>
  <si>
    <t>Set complet de tombes platines</t>
  </si>
  <si>
    <t>Toutes les tombes</t>
  </si>
  <si>
    <t>Tous les morts</t>
  </si>
  <si>
    <t>Jeu de base : 5 ; NdF ou QL : 7</t>
  </si>
  <si>
    <t>Set de récompenses de métiers</t>
  </si>
  <si>
    <t>Voyez le dossier "Récompenses"</t>
  </si>
  <si>
    <t>Set de 25 bouteilles d'elixir de vie</t>
  </si>
  <si>
    <t>Collection d'insecte (QL)</t>
  </si>
  <si>
    <t>1x dans le Challenge</t>
  </si>
  <si>
    <t>Tous les trophées de passes-temps</t>
  </si>
  <si>
    <t>Catégorie Maîtrise des événements</t>
  </si>
  <si>
    <t>Catégorie Maîtrise Évén.</t>
  </si>
  <si>
    <t>Brebis Galeuse</t>
  </si>
  <si>
    <t>Lapins ont besoin d'amour</t>
  </si>
  <si>
    <t>Blanc comme neige</t>
  </si>
  <si>
    <t>Termine ce que tu as commencé</t>
  </si>
  <si>
    <t>Enfant prodige</t>
  </si>
  <si>
    <t>Joyeux anniversaire</t>
  </si>
  <si>
    <t>Je n'ai pas de regrets</t>
  </si>
  <si>
    <t>Capitalisme de renom</t>
  </si>
  <si>
    <t>Ivy League</t>
  </si>
  <si>
    <t>Cheval de course</t>
  </si>
  <si>
    <t>Ligne d'arrivée</t>
  </si>
  <si>
    <t>Combien de handicaps avez-vous respectés ?</t>
  </si>
  <si>
    <t>Catégorie Handicaps</t>
  </si>
  <si>
    <t>Catégorie Points Excédentaires</t>
  </si>
  <si>
    <t>Catégorie Pénalités</t>
  </si>
  <si>
    <t>Code kaching</t>
  </si>
  <si>
    <t>Visite du Psy</t>
  </si>
  <si>
    <t>Enfant enlevé par la DASS</t>
  </si>
  <si>
    <t>Visite du Huissier</t>
  </si>
  <si>
    <t>Étudiant abandonnant ses études</t>
  </si>
  <si>
    <t>Visiteur mort sur le lot</t>
  </si>
  <si>
    <t>Quitter sans sauvegarder</t>
  </si>
  <si>
    <t>Animal saisi par la SPA</t>
  </si>
  <si>
    <t>Animal faisant une fugue</t>
  </si>
  <si>
    <t>Catégorie Pts Excédentaires</t>
  </si>
  <si>
    <r>
      <t xml:space="preserve">Par tranche de ... </t>
    </r>
    <r>
      <rPr>
        <sz val="7"/>
        <rFont val="Arial"/>
        <family val="2"/>
      </rPr>
      <t>arrondi sup</t>
    </r>
    <r>
      <rPr>
        <b/>
        <sz val="7"/>
        <rFont val="Arial"/>
        <family val="2"/>
      </rPr>
      <t>.</t>
    </r>
  </si>
  <si>
    <r>
      <t xml:space="preserve">* Si vous avez l'add-on Quartier Libre, votre Sims peut réaliser 2 désirs impossibles : celui de son aspiration princpale + celui de son aspiration secondaire - </t>
    </r>
    <r>
      <rPr>
        <b/>
        <i/>
        <sz val="8"/>
        <rFont val="Arial"/>
        <family val="2"/>
      </rPr>
      <t>Voyez également la feuille "Liste des désirs impossibles"</t>
    </r>
  </si>
  <si>
    <r>
      <t xml:space="preserve">* Si vous ne possédez pas tous les add-ons, comptabilisez uniquement les fantômes auxquels vous avez accès et n'oubliez pas de valider le cas échéant la case "Un fantôme de chaque couleur ?" - </t>
    </r>
    <r>
      <rPr>
        <b/>
        <i/>
        <sz val="8"/>
        <rFont val="Arial"/>
        <family val="2"/>
      </rPr>
      <t>Voyez également la feuille "Liste des fantômes"</t>
    </r>
  </si>
  <si>
    <t>Mr Big ou la Diva emménage</t>
  </si>
  <si>
    <t>Changement d'aspiration</t>
  </si>
  <si>
    <t>Catégorie Add-on</t>
  </si>
  <si>
    <t>Score final*</t>
  </si>
  <si>
    <t>* Votre score final est "Vrai", votre Legacy est parfait et réussi à 100% ; votre score final est "Faux", votre Legacy est imparfait</t>
  </si>
  <si>
    <t>Vérifiez sur la feuille de Handicap la valeur réelle de chaque handicap, cette valeur sert de statuts</t>
  </si>
  <si>
    <t>Les fantômes sont obtenus via un décès pour cause de ...</t>
  </si>
  <si>
    <t>Couleur correspondante ...</t>
  </si>
  <si>
    <t>???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</si>
</sst>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$-409]#,##0.00"/>
    <numFmt numFmtId="165" formatCode="[$$-409]#,##0"/>
    <numFmt numFmtId="166" formatCode="&quot;Vrai&quot;;&quot;Vrai&quot;;&quot;Faux&quot;"/>
    <numFmt numFmtId="167" formatCode="&quot;Actif&quot;;&quot;Actif&quot;;&quot;Inactif&quot;"/>
  </numFmts>
  <fonts count="16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i/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9"/>
      <name val="Arial"/>
      <family val="0"/>
    </font>
    <font>
      <sz val="7"/>
      <name val="Arial"/>
      <family val="2"/>
    </font>
    <font>
      <b/>
      <sz val="7"/>
      <name val="Arial"/>
      <family val="2"/>
    </font>
    <font>
      <b/>
      <i/>
      <sz val="8"/>
      <name val="Arial"/>
      <family val="2"/>
    </font>
    <font>
      <u val="single"/>
      <sz val="10"/>
      <name val="Arial"/>
      <family val="2"/>
    </font>
    <font>
      <i/>
      <u val="single"/>
      <sz val="8"/>
      <name val="Arial"/>
      <family val="2"/>
    </font>
    <font>
      <i/>
      <sz val="8"/>
      <color indexed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0" fillId="3" borderId="0" xfId="0" applyFill="1" applyAlignment="1">
      <alignment/>
    </xf>
    <xf numFmtId="0" fontId="5" fillId="3" borderId="2" xfId="0" applyFont="1" applyFill="1" applyBorder="1" applyAlignment="1">
      <alignment vertical="center"/>
    </xf>
    <xf numFmtId="0" fontId="6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vertical="center"/>
    </xf>
    <xf numFmtId="0" fontId="0" fillId="3" borderId="4" xfId="0" applyFill="1" applyBorder="1" applyAlignment="1">
      <alignment/>
    </xf>
    <xf numFmtId="0" fontId="0" fillId="3" borderId="0" xfId="0" applyFill="1" applyBorder="1" applyAlignment="1">
      <alignment/>
    </xf>
    <xf numFmtId="0" fontId="5" fillId="3" borderId="5" xfId="0" applyFont="1" applyFill="1" applyBorder="1" applyAlignment="1">
      <alignment vertical="center"/>
    </xf>
    <xf numFmtId="0" fontId="6" fillId="3" borderId="6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3" borderId="8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0" fontId="5" fillId="3" borderId="10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5" fillId="3" borderId="11" xfId="0" applyNumberFormat="1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0" fillId="5" borderId="1" xfId="0" applyNumberFormat="1" applyFill="1" applyBorder="1" applyAlignment="1">
      <alignment horizontal="center" vertical="center"/>
    </xf>
    <xf numFmtId="0" fontId="2" fillId="6" borderId="1" xfId="0" applyNumberFormat="1" applyFont="1" applyFill="1" applyBorder="1" applyAlignment="1">
      <alignment horizontal="center" vertical="center"/>
    </xf>
    <xf numFmtId="0" fontId="0" fillId="5" borderId="10" xfId="0" applyNumberFormat="1" applyFill="1" applyBorder="1" applyAlignment="1">
      <alignment horizontal="center" vertical="center"/>
    </xf>
    <xf numFmtId="0" fontId="2" fillId="3" borderId="5" xfId="0" applyFont="1" applyFill="1" applyBorder="1" applyAlignment="1">
      <alignment/>
    </xf>
    <xf numFmtId="0" fontId="0" fillId="3" borderId="6" xfId="0" applyFill="1" applyBorder="1" applyAlignment="1">
      <alignment/>
    </xf>
    <xf numFmtId="0" fontId="2" fillId="3" borderId="6" xfId="0" applyFont="1" applyFill="1" applyBorder="1" applyAlignment="1">
      <alignment/>
    </xf>
    <xf numFmtId="0" fontId="0" fillId="3" borderId="11" xfId="0" applyFill="1" applyBorder="1" applyAlignment="1">
      <alignment/>
    </xf>
    <xf numFmtId="0" fontId="0" fillId="3" borderId="12" xfId="0" applyFill="1" applyBorder="1" applyAlignment="1">
      <alignment horizontal="left" wrapText="1" indent="1"/>
    </xf>
    <xf numFmtId="0" fontId="0" fillId="3" borderId="13" xfId="0" applyFill="1" applyBorder="1" applyAlignment="1">
      <alignment/>
    </xf>
    <xf numFmtId="0" fontId="7" fillId="3" borderId="12" xfId="15" applyFont="1" applyFill="1" applyBorder="1" applyAlignment="1">
      <alignment horizontal="left" wrapText="1" indent="1"/>
    </xf>
    <xf numFmtId="0" fontId="0" fillId="3" borderId="14" xfId="0" applyFill="1" applyBorder="1" applyAlignment="1">
      <alignment horizontal="left" wrapText="1" indent="1"/>
    </xf>
    <xf numFmtId="0" fontId="0" fillId="3" borderId="15" xfId="0" applyFill="1" applyBorder="1" applyAlignment="1">
      <alignment/>
    </xf>
    <xf numFmtId="0" fontId="2" fillId="3" borderId="0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left" indent="1"/>
    </xf>
    <xf numFmtId="0" fontId="0" fillId="3" borderId="12" xfId="0" applyFill="1" applyBorder="1" applyAlignment="1">
      <alignment horizontal="left" indent="1"/>
    </xf>
    <xf numFmtId="0" fontId="0" fillId="3" borderId="14" xfId="0" applyFill="1" applyBorder="1" applyAlignment="1">
      <alignment horizontal="left" indent="1"/>
    </xf>
    <xf numFmtId="0" fontId="0" fillId="3" borderId="9" xfId="0" applyFill="1" applyBorder="1" applyAlignment="1">
      <alignment horizontal="center" vertical="center"/>
    </xf>
    <xf numFmtId="0" fontId="0" fillId="3" borderId="14" xfId="0" applyFill="1" applyBorder="1" applyAlignment="1">
      <alignment vertical="center"/>
    </xf>
    <xf numFmtId="0" fontId="0" fillId="3" borderId="4" xfId="0" applyFill="1" applyBorder="1" applyAlignment="1">
      <alignment horizontal="center" vertical="center"/>
    </xf>
    <xf numFmtId="0" fontId="0" fillId="3" borderId="4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3" borderId="7" xfId="0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3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 wrapText="1"/>
    </xf>
    <xf numFmtId="0" fontId="0" fillId="3" borderId="14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5" borderId="15" xfId="0" applyNumberFormat="1" applyFill="1" applyBorder="1" applyAlignment="1">
      <alignment horizontal="center" vertical="center"/>
    </xf>
    <xf numFmtId="0" fontId="0" fillId="4" borderId="14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vertical="center"/>
    </xf>
    <xf numFmtId="0" fontId="0" fillId="4" borderId="5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vertical="center" wrapText="1"/>
    </xf>
    <xf numFmtId="0" fontId="1" fillId="3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0" fillId="5" borderId="1" xfId="0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1" fontId="0" fillId="5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vertical="center" wrapText="1"/>
    </xf>
    <xf numFmtId="0" fontId="0" fillId="5" borderId="10" xfId="0" applyFill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13" xfId="0" applyNumberForma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NumberFormat="1" applyFont="1" applyFill="1" applyBorder="1" applyAlignment="1">
      <alignment horizontal="left" vertical="center"/>
    </xf>
    <xf numFmtId="0" fontId="9" fillId="0" borderId="0" xfId="0" applyFont="1" applyFill="1" applyAlignment="1">
      <alignment vertical="center"/>
    </xf>
    <xf numFmtId="1" fontId="9" fillId="0" borderId="0" xfId="0" applyNumberFormat="1" applyFont="1" applyFill="1" applyBorder="1" applyAlignment="1">
      <alignment horizontal="center" vertical="center"/>
    </xf>
    <xf numFmtId="1" fontId="9" fillId="0" borderId="0" xfId="0" applyNumberFormat="1" applyFont="1" applyFill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3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3" borderId="13" xfId="0" applyNumberFormat="1" applyFont="1" applyFill="1" applyBorder="1" applyAlignment="1">
      <alignment horizontal="center" vertical="center"/>
    </xf>
    <xf numFmtId="0" fontId="2" fillId="2" borderId="7" xfId="0" applyNumberFormat="1" applyFont="1" applyFill="1" applyBorder="1" applyAlignment="1">
      <alignment horizontal="center" vertical="center"/>
    </xf>
    <xf numFmtId="0" fontId="2" fillId="3" borderId="10" xfId="0" applyNumberFormat="1" applyFont="1" applyFill="1" applyBorder="1" applyAlignment="1">
      <alignment horizontal="center" vertical="center"/>
    </xf>
    <xf numFmtId="0" fontId="0" fillId="5" borderId="9" xfId="0" applyNumberFormat="1" applyFont="1" applyFill="1" applyBorder="1" applyAlignment="1">
      <alignment horizontal="center" vertical="center"/>
    </xf>
    <xf numFmtId="0" fontId="0" fillId="3" borderId="10" xfId="0" applyNumberFormat="1" applyFont="1" applyFill="1" applyBorder="1" applyAlignment="1">
      <alignment horizontal="center" vertical="center"/>
    </xf>
    <xf numFmtId="0" fontId="0" fillId="3" borderId="15" xfId="0" applyNumberFormat="1" applyFont="1" applyFill="1" applyBorder="1" applyAlignment="1">
      <alignment horizontal="center" vertical="center"/>
    </xf>
    <xf numFmtId="12" fontId="0" fillId="3" borderId="1" xfId="0" applyNumberFormat="1" applyFont="1" applyFill="1" applyBorder="1" applyAlignment="1">
      <alignment horizontal="center" vertical="center"/>
    </xf>
    <xf numFmtId="0" fontId="0" fillId="5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165" fontId="0" fillId="4" borderId="2" xfId="0" applyNumberFormat="1" applyFont="1" applyFill="1" applyBorder="1" applyAlignment="1">
      <alignment horizontal="center" vertical="center"/>
    </xf>
    <xf numFmtId="165" fontId="0" fillId="0" borderId="1" xfId="0" applyNumberFormat="1" applyFont="1" applyBorder="1" applyAlignment="1">
      <alignment horizontal="center" vertical="center"/>
    </xf>
    <xf numFmtId="0" fontId="2" fillId="3" borderId="11" xfId="0" applyNumberFormat="1" applyFont="1" applyFill="1" applyBorder="1" applyAlignment="1">
      <alignment horizontal="center" vertical="center"/>
    </xf>
    <xf numFmtId="12" fontId="0" fillId="0" borderId="1" xfId="0" applyNumberFormat="1" applyFont="1" applyBorder="1" applyAlignment="1">
      <alignment horizontal="center" vertical="center"/>
    </xf>
    <xf numFmtId="0" fontId="0" fillId="5" borderId="10" xfId="0" applyNumberFormat="1" applyFont="1" applyFill="1" applyBorder="1" applyAlignment="1">
      <alignment horizontal="center" vertical="center"/>
    </xf>
    <xf numFmtId="0" fontId="0" fillId="5" borderId="11" xfId="0" applyNumberFormat="1" applyFont="1" applyFill="1" applyBorder="1" applyAlignment="1">
      <alignment horizontal="center" vertical="center"/>
    </xf>
    <xf numFmtId="0" fontId="2" fillId="6" borderId="9" xfId="0" applyNumberFormat="1" applyFont="1" applyFill="1" applyBorder="1" applyAlignment="1">
      <alignment horizontal="center" vertical="center"/>
    </xf>
    <xf numFmtId="0" fontId="2" fillId="2" borderId="10" xfId="0" applyNumberFormat="1" applyFont="1" applyFill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/>
    </xf>
    <xf numFmtId="0" fontId="9" fillId="0" borderId="0" xfId="0" applyNumberFormat="1" applyFont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9" fillId="0" borderId="0" xfId="0" applyNumberFormat="1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1" fillId="3" borderId="12" xfId="0" applyNumberFormat="1" applyFont="1" applyFill="1" applyBorder="1" applyAlignment="1">
      <alignment vertical="center"/>
    </xf>
    <xf numFmtId="0" fontId="0" fillId="3" borderId="0" xfId="0" applyNumberFormat="1" applyFont="1" applyFill="1" applyBorder="1" applyAlignment="1">
      <alignment horizontal="center" vertical="center"/>
    </xf>
    <xf numFmtId="0" fontId="0" fillId="3" borderId="0" xfId="0" applyNumberFormat="1" applyFont="1" applyFill="1" applyBorder="1" applyAlignment="1">
      <alignment vertical="center"/>
    </xf>
    <xf numFmtId="0" fontId="0" fillId="3" borderId="12" xfId="0" applyNumberFormat="1" applyFont="1" applyFill="1" applyBorder="1" applyAlignment="1">
      <alignment vertical="center"/>
    </xf>
    <xf numFmtId="0" fontId="2" fillId="2" borderId="10" xfId="0" applyNumberFormat="1" applyFont="1" applyFill="1" applyBorder="1" applyAlignment="1">
      <alignment vertical="center"/>
    </xf>
    <xf numFmtId="0" fontId="2" fillId="2" borderId="2" xfId="0" applyNumberFormat="1" applyFont="1" applyFill="1" applyBorder="1" applyAlignment="1">
      <alignment horizontal="center" vertical="center"/>
    </xf>
    <xf numFmtId="0" fontId="2" fillId="2" borderId="7" xfId="0" applyNumberFormat="1" applyFont="1" applyFill="1" applyBorder="1" applyAlignment="1">
      <alignment vertical="center"/>
    </xf>
    <xf numFmtId="0" fontId="2" fillId="3" borderId="2" xfId="0" applyNumberFormat="1" applyFont="1" applyFill="1" applyBorder="1" applyAlignment="1">
      <alignment vertical="center"/>
    </xf>
    <xf numFmtId="0" fontId="0" fillId="3" borderId="3" xfId="0" applyNumberFormat="1" applyFont="1" applyFill="1" applyBorder="1" applyAlignment="1">
      <alignment horizontal="center" vertical="center"/>
    </xf>
    <xf numFmtId="0" fontId="2" fillId="3" borderId="3" xfId="0" applyNumberFormat="1" applyFont="1" applyFill="1" applyBorder="1" applyAlignment="1">
      <alignment horizontal="center" vertical="center"/>
    </xf>
    <xf numFmtId="0" fontId="2" fillId="3" borderId="3" xfId="0" applyNumberFormat="1" applyFont="1" applyFill="1" applyBorder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0" fillId="3" borderId="9" xfId="0" applyNumberFormat="1" applyFont="1" applyFill="1" applyBorder="1" applyAlignment="1">
      <alignment vertical="center"/>
    </xf>
    <xf numFmtId="0" fontId="0" fillId="3" borderId="9" xfId="0" applyNumberFormat="1" applyFont="1" applyFill="1" applyBorder="1" applyAlignment="1">
      <alignment horizontal="center" vertical="center"/>
    </xf>
    <xf numFmtId="0" fontId="0" fillId="4" borderId="2" xfId="0" applyNumberFormat="1" applyFont="1" applyFill="1" applyBorder="1" applyAlignment="1">
      <alignment horizontal="center" vertical="center"/>
    </xf>
    <xf numFmtId="0" fontId="4" fillId="3" borderId="2" xfId="0" applyNumberFormat="1" applyFont="1" applyFill="1" applyBorder="1" applyAlignment="1">
      <alignment vertical="center"/>
    </xf>
    <xf numFmtId="0" fontId="0" fillId="3" borderId="3" xfId="0" applyNumberFormat="1" applyFont="1" applyFill="1" applyBorder="1" applyAlignment="1">
      <alignment vertical="center"/>
    </xf>
    <xf numFmtId="0" fontId="0" fillId="3" borderId="14" xfId="0" applyNumberFormat="1" applyFont="1" applyFill="1" applyBorder="1" applyAlignment="1">
      <alignment vertical="center"/>
    </xf>
    <xf numFmtId="0" fontId="0" fillId="3" borderId="4" xfId="0" applyNumberFormat="1" applyFont="1" applyFill="1" applyBorder="1" applyAlignment="1">
      <alignment horizontal="center" vertical="center"/>
    </xf>
    <xf numFmtId="0" fontId="0" fillId="3" borderId="4" xfId="0" applyNumberFormat="1" applyFont="1" applyFill="1" applyBorder="1" applyAlignment="1">
      <alignment vertical="center"/>
    </xf>
    <xf numFmtId="0" fontId="0" fillId="3" borderId="1" xfId="0" applyNumberFormat="1" applyFont="1" applyFill="1" applyBorder="1" applyAlignment="1">
      <alignment vertical="center"/>
    </xf>
    <xf numFmtId="0" fontId="0" fillId="3" borderId="1" xfId="0" applyNumberFormat="1" applyFont="1" applyFill="1" applyBorder="1" applyAlignment="1">
      <alignment horizontal="center" vertical="center"/>
    </xf>
    <xf numFmtId="0" fontId="9" fillId="0" borderId="0" xfId="0" applyNumberFormat="1" applyFont="1" applyAlignment="1">
      <alignment/>
    </xf>
    <xf numFmtId="0" fontId="2" fillId="2" borderId="1" xfId="0" applyNumberFormat="1" applyFont="1" applyFill="1" applyBorder="1" applyAlignment="1">
      <alignment vertical="center"/>
    </xf>
    <xf numFmtId="0" fontId="0" fillId="0" borderId="1" xfId="0" applyNumberFormat="1" applyFont="1" applyBorder="1" applyAlignment="1">
      <alignment vertical="center"/>
    </xf>
    <xf numFmtId="0" fontId="2" fillId="3" borderId="5" xfId="0" applyNumberFormat="1" applyFont="1" applyFill="1" applyBorder="1" applyAlignment="1">
      <alignment vertical="center"/>
    </xf>
    <xf numFmtId="0" fontId="0" fillId="3" borderId="6" xfId="0" applyNumberFormat="1" applyFont="1" applyFill="1" applyBorder="1" applyAlignment="1">
      <alignment horizontal="center" vertical="center"/>
    </xf>
    <xf numFmtId="0" fontId="2" fillId="3" borderId="6" xfId="0" applyNumberFormat="1" applyFont="1" applyFill="1" applyBorder="1" applyAlignment="1">
      <alignment horizontal="center" vertical="center"/>
    </xf>
    <xf numFmtId="0" fontId="2" fillId="3" borderId="6" xfId="0" applyNumberFormat="1" applyFont="1" applyFill="1" applyBorder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9" fillId="0" borderId="0" xfId="0" applyNumberFormat="1" applyFont="1" applyAlignment="1">
      <alignment vertical="center"/>
    </xf>
    <xf numFmtId="0" fontId="0" fillId="3" borderId="1" xfId="0" applyNumberFormat="1" applyFont="1" applyFill="1" applyBorder="1" applyAlignment="1">
      <alignment horizontal="left" vertical="center" wrapText="1"/>
    </xf>
    <xf numFmtId="0" fontId="0" fillId="4" borderId="1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vertical="center" wrapText="1"/>
    </xf>
    <xf numFmtId="0" fontId="13" fillId="3" borderId="1" xfId="15" applyNumberFormat="1" applyFont="1" applyFill="1" applyBorder="1" applyAlignment="1">
      <alignment horizontal="left" vertical="center" wrapText="1"/>
    </xf>
    <xf numFmtId="0" fontId="0" fillId="3" borderId="12" xfId="0" applyNumberFormat="1" applyFont="1" applyFill="1" applyBorder="1" applyAlignment="1">
      <alignment horizontal="left" vertical="center" wrapText="1"/>
    </xf>
    <xf numFmtId="0" fontId="0" fillId="0" borderId="0" xfId="0" applyNumberFormat="1" applyFont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left" vertical="center" wrapText="1"/>
    </xf>
    <xf numFmtId="0" fontId="2" fillId="3" borderId="1" xfId="0" applyNumberFormat="1" applyFont="1" applyFill="1" applyBorder="1" applyAlignment="1">
      <alignment horizontal="center" vertical="center"/>
    </xf>
    <xf numFmtId="0" fontId="2" fillId="2" borderId="3" xfId="0" applyNumberFormat="1" applyFont="1" applyFill="1" applyBorder="1" applyAlignment="1">
      <alignment horizontal="center" vertical="center"/>
    </xf>
    <xf numFmtId="0" fontId="0" fillId="3" borderId="5" xfId="0" applyNumberFormat="1" applyFont="1" applyFill="1" applyBorder="1" applyAlignment="1">
      <alignment horizontal="center" vertical="center"/>
    </xf>
    <xf numFmtId="0" fontId="2" fillId="3" borderId="12" xfId="0" applyNumberFormat="1" applyFont="1" applyFill="1" applyBorder="1" applyAlignment="1">
      <alignment vertical="center"/>
    </xf>
    <xf numFmtId="0" fontId="0" fillId="3" borderId="0" xfId="0" applyNumberFormat="1" applyFont="1" applyFill="1" applyBorder="1" applyAlignment="1">
      <alignment vertical="center"/>
    </xf>
    <xf numFmtId="0" fontId="0" fillId="3" borderId="11" xfId="0" applyNumberFormat="1" applyFont="1" applyFill="1" applyBorder="1" applyAlignment="1">
      <alignment vertical="center"/>
    </xf>
    <xf numFmtId="0" fontId="2" fillId="3" borderId="5" xfId="0" applyNumberFormat="1" applyFont="1" applyFill="1" applyBorder="1" applyAlignment="1">
      <alignment vertical="center"/>
    </xf>
    <xf numFmtId="0" fontId="0" fillId="3" borderId="6" xfId="0" applyNumberFormat="1" applyFont="1" applyFill="1" applyBorder="1" applyAlignment="1">
      <alignment vertical="center"/>
    </xf>
    <xf numFmtId="0" fontId="1" fillId="4" borderId="5" xfId="0" applyNumberFormat="1" applyFont="1" applyFill="1" applyBorder="1" applyAlignment="1">
      <alignment horizontal="center" vertical="center"/>
    </xf>
    <xf numFmtId="0" fontId="0" fillId="3" borderId="11" xfId="0" applyNumberFormat="1" applyFont="1" applyFill="1" applyBorder="1" applyAlignment="1">
      <alignment vertical="center"/>
    </xf>
    <xf numFmtId="0" fontId="0" fillId="3" borderId="12" xfId="0" applyNumberFormat="1" applyFont="1" applyFill="1" applyBorder="1" applyAlignment="1">
      <alignment horizontal="center" vertical="center"/>
    </xf>
    <xf numFmtId="0" fontId="0" fillId="3" borderId="13" xfId="0" applyNumberFormat="1" applyFont="1" applyFill="1" applyBorder="1" applyAlignment="1">
      <alignment vertical="center"/>
    </xf>
    <xf numFmtId="0" fontId="0" fillId="3" borderId="14" xfId="0" applyNumberFormat="1" applyFont="1" applyFill="1" applyBorder="1" applyAlignment="1">
      <alignment horizontal="center" vertical="center"/>
    </xf>
    <xf numFmtId="0" fontId="0" fillId="3" borderId="15" xfId="0" applyNumberFormat="1" applyFont="1" applyFill="1" applyBorder="1" applyAlignment="1">
      <alignment vertical="center"/>
    </xf>
    <xf numFmtId="0" fontId="14" fillId="3" borderId="1" xfId="15" applyNumberFormat="1" applyFont="1" applyFill="1" applyBorder="1" applyAlignment="1">
      <alignment vertical="center"/>
    </xf>
    <xf numFmtId="0" fontId="0" fillId="3" borderId="1" xfId="0" applyNumberFormat="1" applyFont="1" applyFill="1" applyBorder="1" applyAlignment="1">
      <alignment vertical="center" wrapText="1"/>
    </xf>
    <xf numFmtId="0" fontId="0" fillId="3" borderId="10" xfId="0" applyNumberFormat="1" applyFont="1" applyFill="1" applyBorder="1" applyAlignment="1">
      <alignment vertical="center"/>
    </xf>
    <xf numFmtId="0" fontId="2" fillId="3" borderId="13" xfId="0" applyNumberFormat="1" applyFont="1" applyFill="1" applyBorder="1" applyAlignment="1">
      <alignment horizontal="center" vertical="center"/>
    </xf>
    <xf numFmtId="0" fontId="4" fillId="3" borderId="12" xfId="0" applyNumberFormat="1" applyFont="1" applyFill="1" applyBorder="1" applyAlignment="1">
      <alignment vertical="center"/>
    </xf>
    <xf numFmtId="0" fontId="12" fillId="3" borderId="1" xfId="0" applyNumberFormat="1" applyFont="1" applyFill="1" applyBorder="1" applyAlignment="1">
      <alignment vertical="center" wrapText="1"/>
    </xf>
    <xf numFmtId="0" fontId="2" fillId="2" borderId="2" xfId="0" applyNumberFormat="1" applyFont="1" applyFill="1" applyBorder="1" applyAlignment="1">
      <alignment vertical="center"/>
    </xf>
    <xf numFmtId="0" fontId="2" fillId="2" borderId="10" xfId="0" applyNumberFormat="1" applyFont="1" applyFill="1" applyBorder="1" applyAlignment="1">
      <alignment vertical="center"/>
    </xf>
    <xf numFmtId="0" fontId="4" fillId="3" borderId="2" xfId="0" applyNumberFormat="1" applyFont="1" applyFill="1" applyBorder="1" applyAlignment="1">
      <alignment vertical="center" wrapText="1"/>
    </xf>
    <xf numFmtId="0" fontId="4" fillId="3" borderId="3" xfId="0" applyNumberFormat="1" applyFont="1" applyFill="1" applyBorder="1" applyAlignment="1">
      <alignment vertical="center" wrapText="1"/>
    </xf>
    <xf numFmtId="0" fontId="4" fillId="3" borderId="10" xfId="0" applyNumberFormat="1" applyFont="1" applyFill="1" applyBorder="1" applyAlignment="1">
      <alignment vertical="center" wrapText="1"/>
    </xf>
    <xf numFmtId="0" fontId="4" fillId="3" borderId="2" xfId="0" applyNumberFormat="1" applyFont="1" applyFill="1" applyBorder="1" applyAlignment="1">
      <alignment vertical="center"/>
    </xf>
    <xf numFmtId="0" fontId="4" fillId="3" borderId="3" xfId="0" applyNumberFormat="1" applyFont="1" applyFill="1" applyBorder="1" applyAlignment="1">
      <alignment vertical="center"/>
    </xf>
    <xf numFmtId="0" fontId="4" fillId="3" borderId="10" xfId="0" applyNumberFormat="1" applyFont="1" applyFill="1" applyBorder="1" applyAlignment="1">
      <alignment vertical="center"/>
    </xf>
    <xf numFmtId="0" fontId="2" fillId="3" borderId="2" xfId="0" applyNumberFormat="1" applyFont="1" applyFill="1" applyBorder="1" applyAlignment="1">
      <alignment vertical="center"/>
    </xf>
    <xf numFmtId="0" fontId="2" fillId="3" borderId="3" xfId="0" applyNumberFormat="1" applyFont="1" applyFill="1" applyBorder="1" applyAlignment="1">
      <alignment vertical="center"/>
    </xf>
    <xf numFmtId="0" fontId="2" fillId="3" borderId="10" xfId="0" applyNumberFormat="1" applyFont="1" applyFill="1" applyBorder="1" applyAlignment="1">
      <alignment vertical="center"/>
    </xf>
    <xf numFmtId="0" fontId="0" fillId="0" borderId="7" xfId="0" applyNumberFormat="1" applyFont="1" applyBorder="1" applyAlignment="1">
      <alignment horizontal="center" vertical="center"/>
    </xf>
    <xf numFmtId="0" fontId="0" fillId="0" borderId="8" xfId="0" applyNumberFormat="1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12" fontId="0" fillId="3" borderId="7" xfId="0" applyNumberFormat="1" applyFont="1" applyFill="1" applyBorder="1" applyAlignment="1">
      <alignment horizontal="center" vertical="center"/>
    </xf>
    <xf numFmtId="12" fontId="0" fillId="3" borderId="8" xfId="0" applyNumberFormat="1" applyFont="1" applyFill="1" applyBorder="1" applyAlignment="1">
      <alignment horizontal="center" vertical="center"/>
    </xf>
    <xf numFmtId="12" fontId="0" fillId="3" borderId="9" xfId="0" applyNumberFormat="1" applyFont="1" applyFill="1" applyBorder="1" applyAlignment="1">
      <alignment horizontal="center" vertical="center"/>
    </xf>
    <xf numFmtId="0" fontId="2" fillId="2" borderId="3" xfId="0" applyNumberFormat="1" applyFont="1" applyFill="1" applyBorder="1" applyAlignment="1">
      <alignment vertical="center"/>
    </xf>
    <xf numFmtId="0" fontId="1" fillId="4" borderId="6" xfId="0" applyNumberFormat="1" applyFont="1" applyFill="1" applyBorder="1" applyAlignment="1">
      <alignment horizontal="center" vertical="center"/>
    </xf>
    <xf numFmtId="0" fontId="1" fillId="4" borderId="11" xfId="0" applyNumberFormat="1" applyFont="1" applyFill="1" applyBorder="1" applyAlignment="1">
      <alignment horizontal="center" vertical="center"/>
    </xf>
    <xf numFmtId="0" fontId="1" fillId="4" borderId="12" xfId="0" applyNumberFormat="1" applyFont="1" applyFill="1" applyBorder="1" applyAlignment="1">
      <alignment horizontal="center" vertical="center"/>
    </xf>
    <xf numFmtId="0" fontId="1" fillId="4" borderId="0" xfId="0" applyNumberFormat="1" applyFont="1" applyFill="1" applyBorder="1" applyAlignment="1">
      <alignment horizontal="center" vertical="center"/>
    </xf>
    <xf numFmtId="0" fontId="1" fillId="4" borderId="13" xfId="0" applyNumberFormat="1" applyFont="1" applyFill="1" applyBorder="1" applyAlignment="1">
      <alignment horizontal="center" vertical="center"/>
    </xf>
    <xf numFmtId="0" fontId="1" fillId="4" borderId="14" xfId="0" applyNumberFormat="1" applyFont="1" applyFill="1" applyBorder="1" applyAlignment="1">
      <alignment horizontal="center" vertical="center"/>
    </xf>
    <xf numFmtId="0" fontId="1" fillId="4" borderId="4" xfId="0" applyNumberFormat="1" applyFont="1" applyFill="1" applyBorder="1" applyAlignment="1">
      <alignment horizontal="center" vertical="center"/>
    </xf>
    <xf numFmtId="0" fontId="1" fillId="4" borderId="15" xfId="0" applyNumberFormat="1" applyFont="1" applyFill="1" applyBorder="1" applyAlignment="1">
      <alignment horizontal="center" vertical="center"/>
    </xf>
    <xf numFmtId="0" fontId="0" fillId="3" borderId="7" xfId="0" applyNumberFormat="1" applyFont="1" applyFill="1" applyBorder="1" applyAlignment="1">
      <alignment vertical="center"/>
    </xf>
    <xf numFmtId="0" fontId="0" fillId="3" borderId="8" xfId="0" applyNumberFormat="1" applyFont="1" applyFill="1" applyBorder="1" applyAlignment="1">
      <alignment vertical="center"/>
    </xf>
    <xf numFmtId="0" fontId="0" fillId="3" borderId="9" xfId="0" applyNumberFormat="1" applyFont="1" applyFill="1" applyBorder="1" applyAlignment="1">
      <alignment vertical="center"/>
    </xf>
    <xf numFmtId="0" fontId="0" fillId="3" borderId="7" xfId="0" applyNumberFormat="1" applyFont="1" applyFill="1" applyBorder="1" applyAlignment="1">
      <alignment horizontal="center" vertical="center"/>
    </xf>
    <xf numFmtId="0" fontId="0" fillId="3" borderId="8" xfId="0" applyNumberFormat="1" applyFont="1" applyFill="1" applyBorder="1" applyAlignment="1">
      <alignment horizontal="center" vertical="center"/>
    </xf>
    <xf numFmtId="0" fontId="0" fillId="3" borderId="9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1" fillId="4" borderId="5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3" borderId="5" xfId="0" applyFont="1" applyFill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1" xfId="0" applyBorder="1" applyAlignment="1">
      <alignment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imsoucis.com/index.php?page=pages/s2_062_2" TargetMode="External" /><Relationship Id="rId2" Type="http://schemas.openxmlformats.org/officeDocument/2006/relationships/hyperlink" Target="http://thesims2.ea.com/exchange/object_detail.php?asset_id=272&amp;asset_type=object&amp;pid=Exchange_objects" TargetMode="External" /><Relationship Id="rId3" Type="http://schemas.openxmlformats.org/officeDocument/2006/relationships/hyperlink" Target="http://thesims2.ea.com/exchange/object_detail.php?asset_id=272&amp;asset_type=object&amp;pid=Exchange_objects" TargetMode="External" /><Relationship Id="rId4" Type="http://schemas.openxmlformats.org/officeDocument/2006/relationships/hyperlink" Target="http://www.simsoucis.com/index.php?page=pages/s2_062_2" TargetMode="Externa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thesims2.ea.com/exchange/object_detail.php?asset_id=272&amp;asset_type=object&amp;pid=Exchange_object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6"/>
  <sheetViews>
    <sheetView tabSelected="1" workbookViewId="0" topLeftCell="A1">
      <selection activeCell="A1" sqref="A1:F3"/>
    </sheetView>
  </sheetViews>
  <sheetFormatPr defaultColWidth="11.421875" defaultRowHeight="12.75"/>
  <cols>
    <col min="1" max="1" width="30.00390625" style="115" customWidth="1"/>
    <col min="2" max="2" width="6.28125" style="107" customWidth="1"/>
    <col min="3" max="3" width="10.00390625" style="107" customWidth="1"/>
    <col min="4" max="4" width="9.7109375" style="107" customWidth="1"/>
    <col min="5" max="5" width="28.8515625" style="115" customWidth="1"/>
    <col min="6" max="6" width="12.57421875" style="107" bestFit="1" customWidth="1"/>
    <col min="7" max="7" width="11.421875" style="108" customWidth="1"/>
    <col min="8" max="8" width="26.00390625" style="114" customWidth="1"/>
    <col min="9" max="9" width="11.421875" style="108" customWidth="1"/>
    <col min="10" max="10" width="11.421875" style="146" customWidth="1"/>
    <col min="11" max="16384" width="11.421875" style="115" customWidth="1"/>
  </cols>
  <sheetData>
    <row r="1" spans="1:9" ht="12.75" customHeight="1">
      <c r="A1" s="162" t="s">
        <v>0</v>
      </c>
      <c r="B1" s="192"/>
      <c r="C1" s="192"/>
      <c r="D1" s="192"/>
      <c r="E1" s="192"/>
      <c r="F1" s="193"/>
      <c r="G1" s="108">
        <v>0</v>
      </c>
      <c r="H1" s="114" t="s">
        <v>14</v>
      </c>
      <c r="I1" s="108">
        <f>ROUNDUP((C18*D18/E18),0)</f>
        <v>0</v>
      </c>
    </row>
    <row r="2" spans="1:9" ht="12.75">
      <c r="A2" s="194"/>
      <c r="B2" s="195"/>
      <c r="C2" s="195"/>
      <c r="D2" s="195"/>
      <c r="E2" s="195"/>
      <c r="F2" s="196"/>
      <c r="G2" s="108">
        <v>1</v>
      </c>
      <c r="H2" s="114" t="s">
        <v>20</v>
      </c>
      <c r="I2" s="108">
        <f>C23*D23</f>
        <v>0</v>
      </c>
    </row>
    <row r="3" spans="1:9" ht="12.75">
      <c r="A3" s="197"/>
      <c r="B3" s="198"/>
      <c r="C3" s="198"/>
      <c r="D3" s="198"/>
      <c r="E3" s="198"/>
      <c r="F3" s="199"/>
      <c r="G3" s="108">
        <v>2</v>
      </c>
      <c r="H3" s="114" t="s">
        <v>22</v>
      </c>
      <c r="I3" s="108">
        <f>F28+F29+F30+F31+F32+F33+F34</f>
        <v>0</v>
      </c>
    </row>
    <row r="4" spans="1:9" ht="15.75">
      <c r="A4" s="116" t="s">
        <v>178</v>
      </c>
      <c r="B4" s="117"/>
      <c r="C4" s="117"/>
      <c r="D4" s="117"/>
      <c r="E4" s="118"/>
      <c r="F4" s="171" t="b">
        <f>AND(F13=10,F19=10,F24=10,F36=10,F41=10,F65=10,F75&gt;=10,F86=10,F101=10,F106=10,F120=10)</f>
        <v>0</v>
      </c>
      <c r="G4" s="108">
        <v>3</v>
      </c>
      <c r="H4" s="114" t="s">
        <v>89</v>
      </c>
      <c r="I4" s="108">
        <f>F40</f>
        <v>0</v>
      </c>
    </row>
    <row r="5" spans="1:9" ht="12.75">
      <c r="A5" s="172" t="s">
        <v>179</v>
      </c>
      <c r="B5" s="117"/>
      <c r="C5" s="117"/>
      <c r="D5" s="117"/>
      <c r="E5" s="118"/>
      <c r="G5" s="108">
        <v>4</v>
      </c>
      <c r="H5" s="114" t="s">
        <v>52</v>
      </c>
      <c r="I5" s="108">
        <f>F45+F46+F47+F48+F49+F50+F51+F52+F53+F54+F55+F56+F57+F58+F61+F59+F60+F63</f>
        <v>0</v>
      </c>
    </row>
    <row r="6" spans="1:10" ht="12.75">
      <c r="A6" s="119"/>
      <c r="B6" s="117"/>
      <c r="C6" s="117"/>
      <c r="D6" s="117"/>
      <c r="E6" s="118"/>
      <c r="F6" s="90"/>
      <c r="G6" s="108">
        <v>5</v>
      </c>
      <c r="H6" s="114" t="s">
        <v>177</v>
      </c>
      <c r="I6" s="108">
        <f>IF('Catégorie Add-on'!J1&gt;10,'Catégorie Add-on'!J1-10,0)+IF('Catégorie Add-on'!J2&gt;10,'Catégorie Add-on'!J2-10,0)+IF('Catégorie Add-on'!J3&gt;10,'Catégorie Add-on'!J3-10,0)+IF('Catégorie Add-on'!J4&gt;10,'Catégorie Add-on'!J4-10,0)+IF('Catégorie Add-on'!J5&gt;10,'Catégorie Add-on'!J5-10,0)</f>
        <v>0</v>
      </c>
      <c r="J6" s="112"/>
    </row>
    <row r="7" spans="1:10" ht="19.5" customHeight="1">
      <c r="A7" s="174" t="s">
        <v>1</v>
      </c>
      <c r="B7" s="175"/>
      <c r="C7" s="121" t="s">
        <v>5</v>
      </c>
      <c r="D7" s="91" t="s">
        <v>6</v>
      </c>
      <c r="E7" s="122" t="s">
        <v>7</v>
      </c>
      <c r="F7" s="91" t="s">
        <v>9</v>
      </c>
      <c r="G7" s="108">
        <v>6</v>
      </c>
      <c r="H7" s="114" t="s">
        <v>131</v>
      </c>
      <c r="I7" s="108">
        <f>F79+F80+F81+F82+F83+F84+F85</f>
        <v>0</v>
      </c>
      <c r="J7" s="112"/>
    </row>
    <row r="8" spans="1:10" s="127" customFormat="1" ht="3" customHeight="1">
      <c r="A8" s="123"/>
      <c r="B8" s="124"/>
      <c r="C8" s="124"/>
      <c r="D8" s="125"/>
      <c r="E8" s="126"/>
      <c r="F8" s="92"/>
      <c r="G8" s="108">
        <v>7</v>
      </c>
      <c r="H8" s="114" t="s">
        <v>146</v>
      </c>
      <c r="I8" s="108">
        <f>F90+F91+F92+F93+F94+F95+F96+F97+F98+F99+F100</f>
        <v>0</v>
      </c>
      <c r="J8" s="145"/>
    </row>
    <row r="9" spans="1:9" ht="12.75">
      <c r="A9" s="128" t="s">
        <v>2</v>
      </c>
      <c r="B9" s="129" t="s">
        <v>4</v>
      </c>
      <c r="C9" s="130"/>
      <c r="D9" s="129" t="s">
        <v>10</v>
      </c>
      <c r="E9" s="128" t="s">
        <v>8</v>
      </c>
      <c r="F9" s="93">
        <f>IF(C9="10",5,C9*0.5)</f>
        <v>0</v>
      </c>
      <c r="G9" s="108">
        <v>8</v>
      </c>
      <c r="H9" s="114" t="s">
        <v>159</v>
      </c>
      <c r="I9" s="108">
        <f>C105*D105</f>
        <v>0</v>
      </c>
    </row>
    <row r="10" spans="1:9" ht="12.75">
      <c r="A10" s="131" t="s">
        <v>11</v>
      </c>
      <c r="B10" s="132"/>
      <c r="C10" s="124"/>
      <c r="D10" s="132"/>
      <c r="E10" s="132"/>
      <c r="F10" s="94"/>
      <c r="G10" s="108" t="s">
        <v>81</v>
      </c>
      <c r="H10" s="114" t="s">
        <v>171</v>
      </c>
      <c r="I10" s="108">
        <f>F110+F111+F112+F113+F114+F115+F116+F117+F118+F119</f>
        <v>0</v>
      </c>
    </row>
    <row r="11" spans="1:9" ht="3" customHeight="1">
      <c r="A11" s="133"/>
      <c r="B11" s="134"/>
      <c r="C11" s="134"/>
      <c r="D11" s="134"/>
      <c r="E11" s="135"/>
      <c r="F11" s="95"/>
      <c r="G11" s="108" t="s">
        <v>82</v>
      </c>
      <c r="H11" s="114" t="s">
        <v>161</v>
      </c>
      <c r="I11" s="108">
        <f>F135</f>
        <v>0</v>
      </c>
    </row>
    <row r="12" spans="1:6" ht="12.75">
      <c r="A12" s="136" t="s">
        <v>12</v>
      </c>
      <c r="B12" s="137" t="s">
        <v>4</v>
      </c>
      <c r="C12" s="130"/>
      <c r="D12" s="96">
        <v>0.5</v>
      </c>
      <c r="E12" s="136" t="s">
        <v>13</v>
      </c>
      <c r="F12" s="97">
        <f>C12*0.5</f>
        <v>0</v>
      </c>
    </row>
    <row r="13" spans="1:8" ht="12.75">
      <c r="A13" s="119"/>
      <c r="B13" s="117"/>
      <c r="C13" s="117"/>
      <c r="D13" s="117"/>
      <c r="E13" s="118"/>
      <c r="F13" s="33">
        <f>F9+F12</f>
        <v>0</v>
      </c>
      <c r="G13" s="138" t="s">
        <v>15</v>
      </c>
      <c r="H13" s="138" t="s">
        <v>19</v>
      </c>
    </row>
    <row r="14" spans="1:8" ht="12.75">
      <c r="A14" s="119"/>
      <c r="B14" s="117"/>
      <c r="C14" s="117"/>
      <c r="D14" s="117"/>
      <c r="E14" s="118"/>
      <c r="F14" s="90"/>
      <c r="G14" s="138">
        <v>0</v>
      </c>
      <c r="H14" s="138">
        <v>100000</v>
      </c>
    </row>
    <row r="15" spans="1:8" ht="19.5" customHeight="1">
      <c r="A15" s="174" t="s">
        <v>14</v>
      </c>
      <c r="B15" s="175"/>
      <c r="C15" s="121" t="s">
        <v>5</v>
      </c>
      <c r="D15" s="25" t="s">
        <v>6</v>
      </c>
      <c r="E15" s="139" t="s">
        <v>172</v>
      </c>
      <c r="F15" s="25" t="s">
        <v>9</v>
      </c>
      <c r="G15" s="138">
        <v>1</v>
      </c>
      <c r="H15" s="138">
        <v>150000</v>
      </c>
    </row>
    <row r="16" spans="1:10" s="127" customFormat="1" ht="3" customHeight="1">
      <c r="A16" s="123"/>
      <c r="B16" s="124"/>
      <c r="C16" s="124"/>
      <c r="D16" s="125"/>
      <c r="E16" s="126"/>
      <c r="F16" s="92"/>
      <c r="G16" s="138">
        <v>2</v>
      </c>
      <c r="H16" s="138">
        <v>200000</v>
      </c>
      <c r="I16" s="108"/>
      <c r="J16" s="145"/>
    </row>
    <row r="17" spans="1:8" ht="12.75">
      <c r="A17" s="140" t="s">
        <v>15</v>
      </c>
      <c r="B17" s="98" t="s">
        <v>4</v>
      </c>
      <c r="C17" s="130">
        <v>0</v>
      </c>
      <c r="D17" s="98" t="s">
        <v>16</v>
      </c>
      <c r="E17" s="98" t="s">
        <v>16</v>
      </c>
      <c r="F17" s="98" t="s">
        <v>16</v>
      </c>
      <c r="G17" s="138">
        <v>3</v>
      </c>
      <c r="H17" s="138">
        <v>250000</v>
      </c>
    </row>
    <row r="18" spans="1:8" ht="12.75">
      <c r="A18" s="140" t="s">
        <v>17</v>
      </c>
      <c r="B18" s="98" t="s">
        <v>18</v>
      </c>
      <c r="C18" s="99"/>
      <c r="D18" s="98">
        <v>1</v>
      </c>
      <c r="E18" s="100">
        <f>LOOKUP(C17,'Décompte des points'!G14:H22)</f>
        <v>100000</v>
      </c>
      <c r="F18" s="97">
        <f>ROUNDUP((C18*D18/E18),0)</f>
        <v>0</v>
      </c>
      <c r="G18" s="138">
        <v>4</v>
      </c>
      <c r="H18" s="138">
        <v>300000</v>
      </c>
    </row>
    <row r="19" spans="1:8" ht="12.75">
      <c r="A19" s="119"/>
      <c r="B19" s="117"/>
      <c r="C19" s="117"/>
      <c r="D19" s="117"/>
      <c r="E19" s="118"/>
      <c r="F19" s="33">
        <f>IF(I1&gt;10,10,I1)</f>
        <v>0</v>
      </c>
      <c r="G19" s="138">
        <v>5</v>
      </c>
      <c r="H19" s="138">
        <v>300000</v>
      </c>
    </row>
    <row r="20" spans="1:8" ht="12.75">
      <c r="A20" s="119"/>
      <c r="B20" s="117"/>
      <c r="C20" s="117"/>
      <c r="D20" s="117"/>
      <c r="E20" s="118"/>
      <c r="F20" s="90"/>
      <c r="G20" s="138">
        <v>6</v>
      </c>
      <c r="H20" s="138">
        <v>300000</v>
      </c>
    </row>
    <row r="21" spans="1:8" ht="19.5" customHeight="1">
      <c r="A21" s="174" t="s">
        <v>20</v>
      </c>
      <c r="B21" s="175"/>
      <c r="C21" s="121" t="s">
        <v>5</v>
      </c>
      <c r="D21" s="25" t="s">
        <v>6</v>
      </c>
      <c r="E21" s="139"/>
      <c r="F21" s="25" t="s">
        <v>9</v>
      </c>
      <c r="G21" s="138">
        <v>7</v>
      </c>
      <c r="H21" s="138">
        <v>300000</v>
      </c>
    </row>
    <row r="22" spans="1:10" s="127" customFormat="1" ht="3" customHeight="1">
      <c r="A22" s="141"/>
      <c r="B22" s="142"/>
      <c r="C22" s="142"/>
      <c r="D22" s="143"/>
      <c r="E22" s="144"/>
      <c r="F22" s="101"/>
      <c r="G22" s="138">
        <v>8</v>
      </c>
      <c r="H22" s="138">
        <v>300000</v>
      </c>
      <c r="I22" s="108"/>
      <c r="J22" s="145"/>
    </row>
    <row r="23" spans="1:6" ht="12.75">
      <c r="A23" s="140" t="s">
        <v>21</v>
      </c>
      <c r="B23" s="98" t="s">
        <v>4</v>
      </c>
      <c r="C23" s="130"/>
      <c r="D23" s="102">
        <v>0.25</v>
      </c>
      <c r="E23" s="140"/>
      <c r="F23" s="97">
        <f>ROUNDUP(I2,2)</f>
        <v>0</v>
      </c>
    </row>
    <row r="24" spans="1:6" ht="12.75">
      <c r="A24" s="119"/>
      <c r="B24" s="117"/>
      <c r="C24" s="117"/>
      <c r="D24" s="117"/>
      <c r="E24" s="118"/>
      <c r="F24" s="33">
        <f>IF(I2&gt;10,10,I2)</f>
        <v>0</v>
      </c>
    </row>
    <row r="25" spans="1:6" ht="12.75">
      <c r="A25" s="119"/>
      <c r="B25" s="117"/>
      <c r="C25" s="117"/>
      <c r="D25" s="117"/>
      <c r="E25" s="118"/>
      <c r="F25" s="90"/>
    </row>
    <row r="26" spans="1:6" ht="19.5" customHeight="1">
      <c r="A26" s="174" t="s">
        <v>22</v>
      </c>
      <c r="B26" s="175"/>
      <c r="C26" s="121" t="s">
        <v>5</v>
      </c>
      <c r="D26" s="25" t="s">
        <v>6</v>
      </c>
      <c r="E26" s="139" t="s">
        <v>7</v>
      </c>
      <c r="F26" s="25" t="s">
        <v>9</v>
      </c>
    </row>
    <row r="27" spans="1:10" s="127" customFormat="1" ht="3" customHeight="1">
      <c r="A27" s="141"/>
      <c r="B27" s="142"/>
      <c r="C27" s="142"/>
      <c r="D27" s="143"/>
      <c r="E27" s="144"/>
      <c r="F27" s="101"/>
      <c r="G27" s="145"/>
      <c r="H27" s="145"/>
      <c r="I27" s="111"/>
      <c r="J27" s="145"/>
    </row>
    <row r="28" spans="1:9" ht="12.75">
      <c r="A28" s="140" t="s">
        <v>27</v>
      </c>
      <c r="B28" s="98" t="s">
        <v>4</v>
      </c>
      <c r="C28" s="130"/>
      <c r="D28" s="185">
        <v>1</v>
      </c>
      <c r="E28" s="200" t="s">
        <v>49</v>
      </c>
      <c r="F28" s="103">
        <f>C28*D28</f>
        <v>0</v>
      </c>
      <c r="G28" s="146"/>
      <c r="H28" s="146"/>
      <c r="I28" s="112"/>
    </row>
    <row r="29" spans="1:9" ht="12.75">
      <c r="A29" s="140" t="s">
        <v>25</v>
      </c>
      <c r="B29" s="98" t="s">
        <v>4</v>
      </c>
      <c r="C29" s="130"/>
      <c r="D29" s="186"/>
      <c r="E29" s="201"/>
      <c r="F29" s="103">
        <f>C29*D28</f>
        <v>0</v>
      </c>
      <c r="G29" s="146"/>
      <c r="H29" s="146"/>
      <c r="I29" s="112"/>
    </row>
    <row r="30" spans="1:9" ht="12.75">
      <c r="A30" s="140" t="s">
        <v>23</v>
      </c>
      <c r="B30" s="98" t="s">
        <v>4</v>
      </c>
      <c r="C30" s="130"/>
      <c r="D30" s="186"/>
      <c r="E30" s="201"/>
      <c r="F30" s="103">
        <f>C30*D28</f>
        <v>0</v>
      </c>
      <c r="G30" s="146"/>
      <c r="H30" s="146"/>
      <c r="I30" s="112"/>
    </row>
    <row r="31" spans="1:9" ht="12.75">
      <c r="A31" s="140" t="s">
        <v>26</v>
      </c>
      <c r="B31" s="98" t="s">
        <v>4</v>
      </c>
      <c r="C31" s="130"/>
      <c r="D31" s="186"/>
      <c r="E31" s="201"/>
      <c r="F31" s="103">
        <f>C31*D28</f>
        <v>0</v>
      </c>
      <c r="G31" s="146"/>
      <c r="H31" s="146"/>
      <c r="I31" s="112"/>
    </row>
    <row r="32" spans="1:9" ht="12.75">
      <c r="A32" s="140" t="s">
        <v>24</v>
      </c>
      <c r="B32" s="98" t="s">
        <v>4</v>
      </c>
      <c r="C32" s="130"/>
      <c r="D32" s="186"/>
      <c r="E32" s="201"/>
      <c r="F32" s="103">
        <f>C32*D28</f>
        <v>0</v>
      </c>
      <c r="G32" s="146"/>
      <c r="H32" s="146"/>
      <c r="I32" s="112"/>
    </row>
    <row r="33" spans="1:6" ht="12.75">
      <c r="A33" s="140" t="s">
        <v>28</v>
      </c>
      <c r="B33" s="98" t="s">
        <v>4</v>
      </c>
      <c r="C33" s="130"/>
      <c r="D33" s="186"/>
      <c r="E33" s="201"/>
      <c r="F33" s="103">
        <f>C33*D28</f>
        <v>0</v>
      </c>
    </row>
    <row r="34" spans="1:6" ht="12.75">
      <c r="A34" s="140" t="s">
        <v>29</v>
      </c>
      <c r="B34" s="98" t="s">
        <v>4</v>
      </c>
      <c r="C34" s="130"/>
      <c r="D34" s="187"/>
      <c r="E34" s="202"/>
      <c r="F34" s="103">
        <f>C34*D28</f>
        <v>0</v>
      </c>
    </row>
    <row r="35" spans="1:6" ht="23.25" customHeight="1">
      <c r="A35" s="176" t="s">
        <v>173</v>
      </c>
      <c r="B35" s="177"/>
      <c r="C35" s="177"/>
      <c r="D35" s="177"/>
      <c r="E35" s="177"/>
      <c r="F35" s="178"/>
    </row>
    <row r="36" spans="1:6" ht="12.75" customHeight="1">
      <c r="A36" s="119"/>
      <c r="B36" s="117"/>
      <c r="C36" s="117"/>
      <c r="D36" s="117"/>
      <c r="E36" s="118"/>
      <c r="F36" s="33">
        <f>IF(I3&gt;10,10,I3)</f>
        <v>0</v>
      </c>
    </row>
    <row r="37" spans="1:6" ht="12.75">
      <c r="A37" s="119"/>
      <c r="B37" s="117"/>
      <c r="C37" s="117"/>
      <c r="D37" s="117"/>
      <c r="E37" s="118"/>
      <c r="F37" s="90"/>
    </row>
    <row r="38" spans="1:6" ht="19.5" customHeight="1">
      <c r="A38" s="174" t="s">
        <v>50</v>
      </c>
      <c r="B38" s="175"/>
      <c r="C38" s="121" t="s">
        <v>5</v>
      </c>
      <c r="D38" s="25" t="s">
        <v>6</v>
      </c>
      <c r="E38" s="139" t="s">
        <v>7</v>
      </c>
      <c r="F38" s="25" t="s">
        <v>9</v>
      </c>
    </row>
    <row r="39" spans="1:10" s="127" customFormat="1" ht="3" customHeight="1">
      <c r="A39" s="141"/>
      <c r="B39" s="142"/>
      <c r="C39" s="142"/>
      <c r="D39" s="143"/>
      <c r="E39" s="144"/>
      <c r="F39" s="101"/>
      <c r="G39" s="108"/>
      <c r="H39" s="114"/>
      <c r="I39" s="108"/>
      <c r="J39" s="145"/>
    </row>
    <row r="40" spans="1:6" ht="12.75">
      <c r="A40" s="140" t="s">
        <v>51</v>
      </c>
      <c r="B40" s="98" t="s">
        <v>4</v>
      </c>
      <c r="C40" s="130"/>
      <c r="D40" s="102">
        <v>0.5</v>
      </c>
      <c r="E40" s="140" t="s">
        <v>136</v>
      </c>
      <c r="F40" s="97">
        <f>C40*D40</f>
        <v>0</v>
      </c>
    </row>
    <row r="41" spans="1:6" ht="12.75">
      <c r="A41" s="119"/>
      <c r="B41" s="117"/>
      <c r="C41" s="117"/>
      <c r="D41" s="117"/>
      <c r="E41" s="118"/>
      <c r="F41" s="33">
        <f>IF(I4&gt;10,10,I4)</f>
        <v>0</v>
      </c>
    </row>
    <row r="42" spans="1:6" ht="12.75">
      <c r="A42" s="119"/>
      <c r="B42" s="117"/>
      <c r="C42" s="117"/>
      <c r="D42" s="117"/>
      <c r="E42" s="118"/>
      <c r="F42" s="90"/>
    </row>
    <row r="43" spans="1:6" ht="19.5" customHeight="1">
      <c r="A43" s="174" t="s">
        <v>52</v>
      </c>
      <c r="B43" s="175"/>
      <c r="C43" s="25" t="s">
        <v>5</v>
      </c>
      <c r="D43" s="25" t="s">
        <v>6</v>
      </c>
      <c r="E43" s="139" t="s">
        <v>7</v>
      </c>
      <c r="F43" s="25" t="s">
        <v>9</v>
      </c>
    </row>
    <row r="44" spans="1:10" s="127" customFormat="1" ht="3" customHeight="1">
      <c r="A44" s="141"/>
      <c r="B44" s="142"/>
      <c r="C44" s="142"/>
      <c r="D44" s="143"/>
      <c r="E44" s="144"/>
      <c r="F44" s="101"/>
      <c r="G44" s="108"/>
      <c r="H44" s="114"/>
      <c r="I44" s="108"/>
      <c r="J44" s="145"/>
    </row>
    <row r="45" spans="1:6" ht="12.75">
      <c r="A45" s="147" t="s">
        <v>53</v>
      </c>
      <c r="B45" s="137" t="s">
        <v>4</v>
      </c>
      <c r="C45" s="148"/>
      <c r="D45" s="188">
        <v>0.5</v>
      </c>
      <c r="E45" s="203" t="s">
        <v>137</v>
      </c>
      <c r="F45" s="103">
        <f>C45*D45</f>
        <v>0</v>
      </c>
    </row>
    <row r="46" spans="1:6" ht="12.75">
      <c r="A46" s="147" t="s">
        <v>54</v>
      </c>
      <c r="B46" s="137" t="s">
        <v>4</v>
      </c>
      <c r="C46" s="148"/>
      <c r="D46" s="189"/>
      <c r="E46" s="204"/>
      <c r="F46" s="103">
        <f>C46*D45</f>
        <v>0</v>
      </c>
    </row>
    <row r="47" spans="1:6" ht="12.75">
      <c r="A47" s="147" t="s">
        <v>60</v>
      </c>
      <c r="B47" s="137" t="s">
        <v>4</v>
      </c>
      <c r="C47" s="148"/>
      <c r="D47" s="189"/>
      <c r="E47" s="204"/>
      <c r="F47" s="103">
        <f>C47*D45</f>
        <v>0</v>
      </c>
    </row>
    <row r="48" spans="1:6" ht="12.75">
      <c r="A48" s="147" t="s">
        <v>55</v>
      </c>
      <c r="B48" s="137" t="s">
        <v>4</v>
      </c>
      <c r="C48" s="148"/>
      <c r="D48" s="189"/>
      <c r="E48" s="204"/>
      <c r="F48" s="103">
        <f>C48*D45</f>
        <v>0</v>
      </c>
    </row>
    <row r="49" spans="1:6" ht="12.75">
      <c r="A49" s="147" t="s">
        <v>78</v>
      </c>
      <c r="B49" s="137" t="s">
        <v>4</v>
      </c>
      <c r="C49" s="148"/>
      <c r="D49" s="189"/>
      <c r="E49" s="204"/>
      <c r="F49" s="103">
        <f>C49*D45</f>
        <v>0</v>
      </c>
    </row>
    <row r="50" spans="1:8" ht="12.75">
      <c r="A50" s="147" t="s">
        <v>56</v>
      </c>
      <c r="B50" s="137" t="s">
        <v>4</v>
      </c>
      <c r="C50" s="148"/>
      <c r="D50" s="189"/>
      <c r="E50" s="204"/>
      <c r="F50" s="103">
        <f>C50*D45</f>
        <v>0</v>
      </c>
      <c r="H50" s="149"/>
    </row>
    <row r="51" spans="1:8" ht="12.75">
      <c r="A51" s="147" t="s">
        <v>57</v>
      </c>
      <c r="B51" s="137" t="s">
        <v>4</v>
      </c>
      <c r="C51" s="148"/>
      <c r="D51" s="189"/>
      <c r="E51" s="204"/>
      <c r="F51" s="103">
        <f>C51*D45</f>
        <v>0</v>
      </c>
      <c r="H51" s="149"/>
    </row>
    <row r="52" spans="1:8" ht="12.75">
      <c r="A52" s="147" t="s">
        <v>58</v>
      </c>
      <c r="B52" s="137" t="s">
        <v>4</v>
      </c>
      <c r="C52" s="148"/>
      <c r="D52" s="189"/>
      <c r="E52" s="204"/>
      <c r="F52" s="103">
        <f>C52*D45</f>
        <v>0</v>
      </c>
      <c r="H52" s="149"/>
    </row>
    <row r="53" spans="1:8" ht="12.75">
      <c r="A53" s="147" t="s">
        <v>59</v>
      </c>
      <c r="B53" s="137" t="s">
        <v>4</v>
      </c>
      <c r="C53" s="148"/>
      <c r="D53" s="189"/>
      <c r="E53" s="204"/>
      <c r="F53" s="103">
        <f>C53*D45</f>
        <v>0</v>
      </c>
      <c r="H53" s="149"/>
    </row>
    <row r="54" spans="1:8" ht="12.75">
      <c r="A54" s="150" t="s">
        <v>66</v>
      </c>
      <c r="B54" s="137" t="s">
        <v>4</v>
      </c>
      <c r="C54" s="148"/>
      <c r="D54" s="189"/>
      <c r="E54" s="204"/>
      <c r="F54" s="103">
        <f>C54*D45</f>
        <v>0</v>
      </c>
      <c r="H54" s="149"/>
    </row>
    <row r="55" spans="1:8" ht="12.75" customHeight="1">
      <c r="A55" s="147" t="s">
        <v>61</v>
      </c>
      <c r="B55" s="137" t="s">
        <v>4</v>
      </c>
      <c r="C55" s="148"/>
      <c r="D55" s="189"/>
      <c r="E55" s="204"/>
      <c r="F55" s="103">
        <f>C55*D45</f>
        <v>0</v>
      </c>
      <c r="H55" s="149"/>
    </row>
    <row r="56" spans="1:8" ht="12.75">
      <c r="A56" s="147" t="s">
        <v>65</v>
      </c>
      <c r="B56" s="137" t="s">
        <v>4</v>
      </c>
      <c r="C56" s="148"/>
      <c r="D56" s="189"/>
      <c r="E56" s="204"/>
      <c r="F56" s="103">
        <f>C56*D45</f>
        <v>0</v>
      </c>
      <c r="H56" s="149"/>
    </row>
    <row r="57" spans="1:8" ht="12.75">
      <c r="A57" s="147" t="s">
        <v>62</v>
      </c>
      <c r="B57" s="137" t="s">
        <v>4</v>
      </c>
      <c r="C57" s="148"/>
      <c r="D57" s="189"/>
      <c r="E57" s="204"/>
      <c r="F57" s="103">
        <f>C57*D45</f>
        <v>0</v>
      </c>
      <c r="H57" s="149"/>
    </row>
    <row r="58" spans="1:8" ht="12.75">
      <c r="A58" s="147" t="s">
        <v>64</v>
      </c>
      <c r="B58" s="137" t="s">
        <v>4</v>
      </c>
      <c r="C58" s="148"/>
      <c r="D58" s="189"/>
      <c r="E58" s="204"/>
      <c r="F58" s="103">
        <f>C58*D45</f>
        <v>0</v>
      </c>
      <c r="H58" s="149"/>
    </row>
    <row r="59" spans="1:8" ht="12.75">
      <c r="A59" s="147" t="s">
        <v>63</v>
      </c>
      <c r="B59" s="137" t="s">
        <v>4</v>
      </c>
      <c r="C59" s="148"/>
      <c r="D59" s="189"/>
      <c r="E59" s="204"/>
      <c r="F59" s="103">
        <f>C59*D45</f>
        <v>0</v>
      </c>
      <c r="H59" s="149"/>
    </row>
    <row r="60" spans="1:8" ht="12.75">
      <c r="A60" s="147" t="s">
        <v>79</v>
      </c>
      <c r="B60" s="137" t="s">
        <v>4</v>
      </c>
      <c r="C60" s="148"/>
      <c r="D60" s="189"/>
      <c r="E60" s="204"/>
      <c r="F60" s="103">
        <f>C60*D45</f>
        <v>0</v>
      </c>
      <c r="H60" s="149"/>
    </row>
    <row r="61" spans="1:8" ht="12.75">
      <c r="A61" s="147" t="s">
        <v>77</v>
      </c>
      <c r="B61" s="137" t="s">
        <v>4</v>
      </c>
      <c r="C61" s="148"/>
      <c r="D61" s="190"/>
      <c r="E61" s="205"/>
      <c r="F61" s="103">
        <f>C61*D45</f>
        <v>0</v>
      </c>
      <c r="H61" s="149"/>
    </row>
    <row r="62" spans="1:8" ht="3" customHeight="1">
      <c r="A62" s="151"/>
      <c r="B62" s="117"/>
      <c r="C62" s="152"/>
      <c r="D62" s="152"/>
      <c r="E62" s="118"/>
      <c r="F62" s="104"/>
      <c r="H62" s="149"/>
    </row>
    <row r="63" spans="1:8" ht="27" customHeight="1">
      <c r="A63" s="153" t="s">
        <v>83</v>
      </c>
      <c r="B63" s="154" t="s">
        <v>80</v>
      </c>
      <c r="C63" s="148"/>
      <c r="D63" s="98">
        <v>10</v>
      </c>
      <c r="E63" s="136"/>
      <c r="F63" s="97">
        <f>IF(C63="Y",10,0)</f>
        <v>0</v>
      </c>
      <c r="H63" s="149"/>
    </row>
    <row r="64" spans="1:8" ht="23.25" customHeight="1">
      <c r="A64" s="176" t="s">
        <v>174</v>
      </c>
      <c r="B64" s="177"/>
      <c r="C64" s="177"/>
      <c r="D64" s="177"/>
      <c r="E64" s="177"/>
      <c r="F64" s="178"/>
      <c r="H64" s="149"/>
    </row>
    <row r="65" spans="1:8" ht="12.75">
      <c r="A65" s="119"/>
      <c r="B65" s="117"/>
      <c r="C65" s="117"/>
      <c r="D65" s="117"/>
      <c r="E65" s="118"/>
      <c r="F65" s="105">
        <f>IF(I5&gt;10,10,I5)</f>
        <v>0</v>
      </c>
      <c r="H65" s="149"/>
    </row>
    <row r="66" spans="1:6" ht="12.75">
      <c r="A66" s="119"/>
      <c r="B66" s="117"/>
      <c r="C66" s="117"/>
      <c r="D66" s="117"/>
      <c r="E66" s="118"/>
      <c r="F66" s="90"/>
    </row>
    <row r="67" spans="1:6" ht="19.5" customHeight="1">
      <c r="A67" s="174" t="s">
        <v>102</v>
      </c>
      <c r="B67" s="175"/>
      <c r="C67" s="25" t="s">
        <v>5</v>
      </c>
      <c r="D67" s="155"/>
      <c r="E67" s="120"/>
      <c r="F67" s="106" t="s">
        <v>9</v>
      </c>
    </row>
    <row r="68" spans="1:10" s="127" customFormat="1" ht="3" customHeight="1">
      <c r="A68" s="182"/>
      <c r="B68" s="183"/>
      <c r="C68" s="183"/>
      <c r="D68" s="183"/>
      <c r="E68" s="183"/>
      <c r="F68" s="184"/>
      <c r="G68" s="108"/>
      <c r="H68" s="114"/>
      <c r="I68" s="108"/>
      <c r="J68" s="145"/>
    </row>
    <row r="69" spans="1:6" ht="12.75">
      <c r="A69" s="179" t="s">
        <v>104</v>
      </c>
      <c r="B69" s="180"/>
      <c r="C69" s="180"/>
      <c r="D69" s="180"/>
      <c r="E69" s="180"/>
      <c r="F69" s="181"/>
    </row>
    <row r="70" spans="1:6" ht="12.75">
      <c r="A70" s="136" t="s">
        <v>107</v>
      </c>
      <c r="B70" s="137" t="s">
        <v>3</v>
      </c>
      <c r="C70" s="130"/>
      <c r="D70" s="156"/>
      <c r="E70" s="163"/>
      <c r="F70" s="103">
        <f>IF(C70="X",'Catégorie Add-on'!F9,0)</f>
        <v>0</v>
      </c>
    </row>
    <row r="71" spans="1:6" ht="12.75">
      <c r="A71" s="136" t="s">
        <v>108</v>
      </c>
      <c r="B71" s="137" t="s">
        <v>3</v>
      </c>
      <c r="C71" s="130"/>
      <c r="D71" s="164"/>
      <c r="E71" s="165"/>
      <c r="F71" s="103">
        <f>IF(C71="X",'Catégorie Add-on'!F21,0)</f>
        <v>0</v>
      </c>
    </row>
    <row r="72" spans="1:6" ht="12.75">
      <c r="A72" s="136" t="s">
        <v>109</v>
      </c>
      <c r="B72" s="137" t="s">
        <v>3</v>
      </c>
      <c r="C72" s="130"/>
      <c r="D72" s="164"/>
      <c r="E72" s="165"/>
      <c r="F72" s="103">
        <f>IF(C72="X",'Catégorie Add-on'!F28,0)</f>
        <v>0</v>
      </c>
    </row>
    <row r="73" spans="1:6" ht="12.75">
      <c r="A73" s="136" t="s">
        <v>110</v>
      </c>
      <c r="B73" s="137" t="s">
        <v>3</v>
      </c>
      <c r="C73" s="130"/>
      <c r="D73" s="164"/>
      <c r="E73" s="165"/>
      <c r="F73" s="103">
        <f>IF(C73="X",'Catégorie Add-on'!F37,0)</f>
        <v>0</v>
      </c>
    </row>
    <row r="74" spans="1:6" ht="12.75">
      <c r="A74" s="136" t="s">
        <v>111</v>
      </c>
      <c r="B74" s="137" t="s">
        <v>3</v>
      </c>
      <c r="C74" s="130"/>
      <c r="D74" s="166"/>
      <c r="E74" s="167"/>
      <c r="F74" s="103">
        <f>IF(C74="X",'Catégorie Add-on'!F44,0)</f>
        <v>0</v>
      </c>
    </row>
    <row r="75" spans="1:6" ht="12.75">
      <c r="A75" s="119"/>
      <c r="B75" s="117"/>
      <c r="C75" s="117"/>
      <c r="D75" s="117"/>
      <c r="E75" s="118"/>
      <c r="F75" s="105">
        <f>F70+F71+F72+F73+F74</f>
        <v>0</v>
      </c>
    </row>
    <row r="76" spans="1:6" ht="12.75">
      <c r="A76" s="119"/>
      <c r="B76" s="117"/>
      <c r="C76" s="117"/>
      <c r="D76" s="117"/>
      <c r="E76" s="118"/>
      <c r="F76" s="90"/>
    </row>
    <row r="77" spans="1:6" ht="19.5" customHeight="1">
      <c r="A77" s="174" t="s">
        <v>131</v>
      </c>
      <c r="B77" s="175"/>
      <c r="C77" s="121" t="s">
        <v>5</v>
      </c>
      <c r="D77" s="25" t="s">
        <v>6</v>
      </c>
      <c r="E77" s="139" t="s">
        <v>7</v>
      </c>
      <c r="F77" s="106" t="s">
        <v>9</v>
      </c>
    </row>
    <row r="78" spans="1:10" s="127" customFormat="1" ht="3" customHeight="1">
      <c r="A78" s="182"/>
      <c r="B78" s="183"/>
      <c r="C78" s="183"/>
      <c r="D78" s="183"/>
      <c r="E78" s="183"/>
      <c r="F78" s="184"/>
      <c r="G78" s="108"/>
      <c r="H78" s="114"/>
      <c r="I78" s="108"/>
      <c r="J78" s="145"/>
    </row>
    <row r="79" spans="1:6" ht="12.75">
      <c r="A79" s="136" t="s">
        <v>132</v>
      </c>
      <c r="B79" s="137" t="s">
        <v>3</v>
      </c>
      <c r="C79" s="148"/>
      <c r="D79" s="137">
        <v>2</v>
      </c>
      <c r="E79" s="136" t="s">
        <v>133</v>
      </c>
      <c r="F79" s="97">
        <f>IF(C79="X",2,0)</f>
        <v>0</v>
      </c>
    </row>
    <row r="80" spans="1:6" ht="12.75">
      <c r="A80" s="136" t="s">
        <v>134</v>
      </c>
      <c r="B80" s="137" t="s">
        <v>4</v>
      </c>
      <c r="C80" s="148"/>
      <c r="D80" s="137">
        <v>1</v>
      </c>
      <c r="E80" s="136"/>
      <c r="F80" s="97">
        <f>C80*D80</f>
        <v>0</v>
      </c>
    </row>
    <row r="81" spans="1:6" ht="12.75">
      <c r="A81" s="136" t="s">
        <v>135</v>
      </c>
      <c r="B81" s="137" t="s">
        <v>4</v>
      </c>
      <c r="C81" s="148"/>
      <c r="D81" s="137">
        <v>1</v>
      </c>
      <c r="E81" s="136" t="s">
        <v>138</v>
      </c>
      <c r="F81" s="97">
        <f>C81*D81</f>
        <v>0</v>
      </c>
    </row>
    <row r="82" spans="1:6" ht="12.75">
      <c r="A82" s="136" t="s">
        <v>139</v>
      </c>
      <c r="B82" s="137" t="s">
        <v>3</v>
      </c>
      <c r="C82" s="148"/>
      <c r="D82" s="137">
        <v>1</v>
      </c>
      <c r="E82" s="168" t="s">
        <v>140</v>
      </c>
      <c r="F82" s="97">
        <f>IF(C82="X",1,0)</f>
        <v>0</v>
      </c>
    </row>
    <row r="83" spans="1:6" ht="12.75">
      <c r="A83" s="136" t="s">
        <v>141</v>
      </c>
      <c r="B83" s="137" t="s">
        <v>4</v>
      </c>
      <c r="C83" s="148"/>
      <c r="D83" s="137">
        <v>1</v>
      </c>
      <c r="E83" s="136"/>
      <c r="F83" s="97">
        <f>C83*D83</f>
        <v>0</v>
      </c>
    </row>
    <row r="84" spans="1:6" ht="12.75">
      <c r="A84" s="136" t="s">
        <v>142</v>
      </c>
      <c r="B84" s="137" t="s">
        <v>3</v>
      </c>
      <c r="C84" s="148"/>
      <c r="D84" s="137">
        <v>1</v>
      </c>
      <c r="E84" s="136" t="s">
        <v>143</v>
      </c>
      <c r="F84" s="97">
        <f>IF(C84="X",1,0)</f>
        <v>0</v>
      </c>
    </row>
    <row r="85" spans="1:6" ht="12.75">
      <c r="A85" s="136" t="s">
        <v>144</v>
      </c>
      <c r="B85" s="137" t="s">
        <v>3</v>
      </c>
      <c r="C85" s="148"/>
      <c r="D85" s="137">
        <v>1</v>
      </c>
      <c r="E85" s="136" t="s">
        <v>143</v>
      </c>
      <c r="F85" s="97">
        <f>IF(C85="X",1,0)</f>
        <v>0</v>
      </c>
    </row>
    <row r="86" spans="1:6" ht="12.75">
      <c r="A86" s="119"/>
      <c r="B86" s="117"/>
      <c r="C86" s="117"/>
      <c r="D86" s="117"/>
      <c r="E86" s="118"/>
      <c r="F86" s="33">
        <f>IF(I7&gt;10,10,I7)</f>
        <v>0</v>
      </c>
    </row>
    <row r="87" spans="1:6" ht="12.75">
      <c r="A87" s="119"/>
      <c r="B87" s="117"/>
      <c r="C87" s="117"/>
      <c r="D87" s="117"/>
      <c r="E87" s="118"/>
      <c r="F87" s="90"/>
    </row>
    <row r="88" spans="1:6" ht="19.5" customHeight="1">
      <c r="A88" s="174" t="s">
        <v>145</v>
      </c>
      <c r="B88" s="175"/>
      <c r="C88" s="121" t="s">
        <v>5</v>
      </c>
      <c r="D88" s="25" t="s">
        <v>6</v>
      </c>
      <c r="E88" s="139"/>
      <c r="F88" s="106" t="s">
        <v>9</v>
      </c>
    </row>
    <row r="89" spans="1:10" s="127" customFormat="1" ht="3" customHeight="1">
      <c r="A89" s="182"/>
      <c r="B89" s="183"/>
      <c r="C89" s="183"/>
      <c r="D89" s="183"/>
      <c r="E89" s="183"/>
      <c r="F89" s="184"/>
      <c r="G89" s="108"/>
      <c r="H89" s="114"/>
      <c r="I89" s="108"/>
      <c r="J89" s="145"/>
    </row>
    <row r="90" spans="1:6" ht="12.75">
      <c r="A90" s="136" t="s">
        <v>147</v>
      </c>
      <c r="B90" s="137" t="s">
        <v>3</v>
      </c>
      <c r="C90" s="148"/>
      <c r="D90" s="137">
        <v>1</v>
      </c>
      <c r="E90" s="169"/>
      <c r="F90" s="97">
        <f>IF(C90="X",1,0)</f>
        <v>0</v>
      </c>
    </row>
    <row r="91" spans="1:6" ht="12.75">
      <c r="A91" s="136" t="s">
        <v>148</v>
      </c>
      <c r="B91" s="137" t="s">
        <v>3</v>
      </c>
      <c r="C91" s="148"/>
      <c r="D91" s="137">
        <v>1</v>
      </c>
      <c r="E91" s="136"/>
      <c r="F91" s="97">
        <f aca="true" t="shared" si="0" ref="F91:F100">IF(C91="X",1,0)</f>
        <v>0</v>
      </c>
    </row>
    <row r="92" spans="1:6" ht="12.75">
      <c r="A92" s="136" t="s">
        <v>149</v>
      </c>
      <c r="B92" s="137" t="s">
        <v>3</v>
      </c>
      <c r="C92" s="148"/>
      <c r="D92" s="137">
        <v>1</v>
      </c>
      <c r="E92" s="136"/>
      <c r="F92" s="97">
        <f t="shared" si="0"/>
        <v>0</v>
      </c>
    </row>
    <row r="93" spans="1:6" ht="12.75">
      <c r="A93" s="136" t="s">
        <v>150</v>
      </c>
      <c r="B93" s="137" t="s">
        <v>3</v>
      </c>
      <c r="C93" s="148"/>
      <c r="D93" s="137">
        <v>1</v>
      </c>
      <c r="E93" s="136"/>
      <c r="F93" s="97">
        <f t="shared" si="0"/>
        <v>0</v>
      </c>
    </row>
    <row r="94" spans="1:6" ht="12.75">
      <c r="A94" s="136" t="s">
        <v>151</v>
      </c>
      <c r="B94" s="137" t="s">
        <v>3</v>
      </c>
      <c r="C94" s="148"/>
      <c r="D94" s="137">
        <v>1</v>
      </c>
      <c r="E94" s="136"/>
      <c r="F94" s="97">
        <f t="shared" si="0"/>
        <v>0</v>
      </c>
    </row>
    <row r="95" spans="1:6" ht="12.75">
      <c r="A95" s="136" t="s">
        <v>152</v>
      </c>
      <c r="B95" s="137" t="s">
        <v>3</v>
      </c>
      <c r="C95" s="148"/>
      <c r="D95" s="137">
        <v>1</v>
      </c>
      <c r="E95" s="136"/>
      <c r="F95" s="97">
        <f t="shared" si="0"/>
        <v>0</v>
      </c>
    </row>
    <row r="96" spans="1:6" ht="12.75">
      <c r="A96" s="136" t="s">
        <v>153</v>
      </c>
      <c r="B96" s="137" t="s">
        <v>3</v>
      </c>
      <c r="C96" s="148"/>
      <c r="D96" s="137">
        <v>1</v>
      </c>
      <c r="E96" s="136"/>
      <c r="F96" s="97">
        <f t="shared" si="0"/>
        <v>0</v>
      </c>
    </row>
    <row r="97" spans="1:6" ht="12.75">
      <c r="A97" s="136" t="s">
        <v>154</v>
      </c>
      <c r="B97" s="137" t="s">
        <v>3</v>
      </c>
      <c r="C97" s="148"/>
      <c r="D97" s="137">
        <v>1</v>
      </c>
      <c r="E97" s="136"/>
      <c r="F97" s="97">
        <f t="shared" si="0"/>
        <v>0</v>
      </c>
    </row>
    <row r="98" spans="1:6" ht="12.75">
      <c r="A98" s="136" t="s">
        <v>155</v>
      </c>
      <c r="B98" s="137" t="s">
        <v>3</v>
      </c>
      <c r="C98" s="148"/>
      <c r="D98" s="137">
        <v>1</v>
      </c>
      <c r="E98" s="136"/>
      <c r="F98" s="97">
        <f t="shared" si="0"/>
        <v>0</v>
      </c>
    </row>
    <row r="99" spans="1:6" ht="12.75">
      <c r="A99" s="136" t="s">
        <v>156</v>
      </c>
      <c r="B99" s="137" t="s">
        <v>3</v>
      </c>
      <c r="C99" s="148"/>
      <c r="D99" s="137">
        <v>1</v>
      </c>
      <c r="E99" s="136"/>
      <c r="F99" s="97">
        <f t="shared" si="0"/>
        <v>0</v>
      </c>
    </row>
    <row r="100" spans="1:6" ht="12.75">
      <c r="A100" s="136" t="s">
        <v>157</v>
      </c>
      <c r="B100" s="137" t="s">
        <v>3</v>
      </c>
      <c r="C100" s="148"/>
      <c r="D100" s="137">
        <v>1</v>
      </c>
      <c r="E100" s="136"/>
      <c r="F100" s="97">
        <f t="shared" si="0"/>
        <v>0</v>
      </c>
    </row>
    <row r="101" spans="1:6" ht="12.75">
      <c r="A101" s="119"/>
      <c r="B101" s="117"/>
      <c r="C101" s="117"/>
      <c r="D101" s="117"/>
      <c r="E101" s="118"/>
      <c r="F101" s="33">
        <f>IF(I8&gt;10,10,I8)</f>
        <v>0</v>
      </c>
    </row>
    <row r="102" spans="1:6" ht="12.75">
      <c r="A102" s="119"/>
      <c r="B102" s="117"/>
      <c r="C102" s="117"/>
      <c r="D102" s="117"/>
      <c r="E102" s="118"/>
      <c r="F102" s="90"/>
    </row>
    <row r="103" spans="1:6" ht="19.5" customHeight="1">
      <c r="A103" s="174" t="s">
        <v>159</v>
      </c>
      <c r="B103" s="175"/>
      <c r="C103" s="121" t="s">
        <v>5</v>
      </c>
      <c r="D103" s="25" t="s">
        <v>6</v>
      </c>
      <c r="E103" s="139"/>
      <c r="F103" s="106" t="s">
        <v>9</v>
      </c>
    </row>
    <row r="104" spans="1:6" ht="3" customHeight="1">
      <c r="A104" s="160"/>
      <c r="B104" s="161"/>
      <c r="C104" s="161"/>
      <c r="D104" s="158"/>
      <c r="E104" s="158"/>
      <c r="F104" s="159"/>
    </row>
    <row r="105" spans="1:6" ht="42">
      <c r="A105" s="169" t="s">
        <v>158</v>
      </c>
      <c r="B105" s="137" t="s">
        <v>4</v>
      </c>
      <c r="C105" s="148"/>
      <c r="D105" s="137">
        <v>1</v>
      </c>
      <c r="E105" s="173" t="s">
        <v>180</v>
      </c>
      <c r="F105" s="97">
        <f>C105*D105</f>
        <v>0</v>
      </c>
    </row>
    <row r="106" spans="1:6" ht="12.75">
      <c r="A106" s="119"/>
      <c r="B106" s="117"/>
      <c r="C106" s="117"/>
      <c r="D106" s="117"/>
      <c r="E106" s="118"/>
      <c r="F106" s="33">
        <f>IF(I9&gt;10,10,I9)</f>
        <v>0</v>
      </c>
    </row>
    <row r="107" spans="1:6" ht="12.75">
      <c r="A107" s="119"/>
      <c r="B107" s="117"/>
      <c r="C107" s="117"/>
      <c r="D107" s="117"/>
      <c r="E107" s="118"/>
      <c r="F107" s="90"/>
    </row>
    <row r="108" spans="1:6" ht="19.5" customHeight="1">
      <c r="A108" s="174" t="s">
        <v>160</v>
      </c>
      <c r="B108" s="191"/>
      <c r="C108" s="155"/>
      <c r="D108" s="155"/>
      <c r="E108" s="120"/>
      <c r="F108" s="106" t="s">
        <v>9</v>
      </c>
    </row>
    <row r="109" spans="1:6" ht="3" customHeight="1">
      <c r="A109" s="157"/>
      <c r="B109" s="158"/>
      <c r="C109" s="158"/>
      <c r="D109" s="158"/>
      <c r="E109" s="158"/>
      <c r="F109" s="159"/>
    </row>
    <row r="110" spans="1:6" ht="12.75">
      <c r="A110" s="136" t="s">
        <v>14</v>
      </c>
      <c r="B110" s="124"/>
      <c r="C110" s="124"/>
      <c r="D110" s="124"/>
      <c r="E110" s="170"/>
      <c r="F110" s="97">
        <f>IF(I1&gt;10,I1-10,0)</f>
        <v>0</v>
      </c>
    </row>
    <row r="111" spans="1:6" ht="12.75">
      <c r="A111" s="136" t="s">
        <v>20</v>
      </c>
      <c r="B111" s="124"/>
      <c r="C111" s="124"/>
      <c r="D111" s="124"/>
      <c r="E111" s="170"/>
      <c r="F111" s="97">
        <f>IF(I2&gt;10,I2-10,0)</f>
        <v>0</v>
      </c>
    </row>
    <row r="112" spans="1:6" ht="12.75">
      <c r="A112" s="136" t="s">
        <v>22</v>
      </c>
      <c r="B112" s="124"/>
      <c r="C112" s="124"/>
      <c r="D112" s="124"/>
      <c r="E112" s="170"/>
      <c r="F112" s="97">
        <f>IF(I3&gt;10,I3-10,0)</f>
        <v>0</v>
      </c>
    </row>
    <row r="113" spans="1:6" ht="12.75">
      <c r="A113" s="136" t="s">
        <v>89</v>
      </c>
      <c r="B113" s="124"/>
      <c r="C113" s="124"/>
      <c r="D113" s="124"/>
      <c r="E113" s="170"/>
      <c r="F113" s="97">
        <f>IF(I4&gt;10,I4-10,0)</f>
        <v>0</v>
      </c>
    </row>
    <row r="114" spans="1:6" ht="12.75">
      <c r="A114" s="136" t="s">
        <v>52</v>
      </c>
      <c r="B114" s="124"/>
      <c r="C114" s="124"/>
      <c r="D114" s="124"/>
      <c r="E114" s="170"/>
      <c r="F114" s="97">
        <f>IF(I5&gt;10,I5-10,0)</f>
        <v>0</v>
      </c>
    </row>
    <row r="115" spans="1:6" ht="12.75">
      <c r="A115" s="136" t="s">
        <v>177</v>
      </c>
      <c r="B115" s="124"/>
      <c r="C115" s="124"/>
      <c r="D115" s="124"/>
      <c r="E115" s="170"/>
      <c r="F115" s="97">
        <f>I6</f>
        <v>0</v>
      </c>
    </row>
    <row r="116" spans="1:6" ht="12.75">
      <c r="A116" s="136" t="s">
        <v>131</v>
      </c>
      <c r="B116" s="124"/>
      <c r="C116" s="124"/>
      <c r="D116" s="124"/>
      <c r="E116" s="170"/>
      <c r="F116" s="97">
        <f>IF(I7&gt;10,I7-10,0)</f>
        <v>0</v>
      </c>
    </row>
    <row r="117" spans="1:6" ht="12.75">
      <c r="A117" s="136" t="s">
        <v>146</v>
      </c>
      <c r="B117" s="124"/>
      <c r="C117" s="124"/>
      <c r="D117" s="124"/>
      <c r="E117" s="170"/>
      <c r="F117" s="97">
        <f>IF(I8&gt;10,I8-10,0)</f>
        <v>0</v>
      </c>
    </row>
    <row r="118" spans="1:6" ht="12.75">
      <c r="A118" s="136" t="s">
        <v>159</v>
      </c>
      <c r="B118" s="124"/>
      <c r="C118" s="124"/>
      <c r="D118" s="124"/>
      <c r="E118" s="170"/>
      <c r="F118" s="97">
        <f>IF(I9&gt;10,I9-10,0)</f>
        <v>0</v>
      </c>
    </row>
    <row r="119" spans="1:6" ht="12.75">
      <c r="A119" s="136" t="s">
        <v>161</v>
      </c>
      <c r="B119" s="124"/>
      <c r="C119" s="124"/>
      <c r="D119" s="124"/>
      <c r="E119" s="170"/>
      <c r="F119" s="97">
        <f>I11</f>
        <v>0</v>
      </c>
    </row>
    <row r="120" spans="1:6" ht="12.75">
      <c r="A120" s="119"/>
      <c r="B120" s="117"/>
      <c r="C120" s="117"/>
      <c r="D120" s="117"/>
      <c r="E120" s="118"/>
      <c r="F120" s="33">
        <f>IF(I10&gt;10,10,I10)</f>
        <v>0</v>
      </c>
    </row>
    <row r="121" spans="1:6" ht="12.75">
      <c r="A121" s="119"/>
      <c r="B121" s="117"/>
      <c r="C121" s="117"/>
      <c r="D121" s="117"/>
      <c r="E121" s="118"/>
      <c r="F121" s="90"/>
    </row>
    <row r="122" spans="1:6" ht="19.5" customHeight="1">
      <c r="A122" s="174" t="s">
        <v>161</v>
      </c>
      <c r="B122" s="191"/>
      <c r="C122" s="121" t="s">
        <v>5</v>
      </c>
      <c r="D122" s="25" t="s">
        <v>6</v>
      </c>
      <c r="E122" s="120"/>
      <c r="F122" s="106" t="s">
        <v>9</v>
      </c>
    </row>
    <row r="123" spans="1:6" ht="3" customHeight="1">
      <c r="A123" s="157"/>
      <c r="B123" s="158"/>
      <c r="C123" s="158"/>
      <c r="D123" s="158"/>
      <c r="E123" s="158"/>
      <c r="F123" s="159"/>
    </row>
    <row r="124" spans="1:6" ht="12.75">
      <c r="A124" s="136" t="s">
        <v>162</v>
      </c>
      <c r="B124" s="137" t="s">
        <v>4</v>
      </c>
      <c r="C124" s="148"/>
      <c r="D124" s="137">
        <v>-1</v>
      </c>
      <c r="E124" s="136"/>
      <c r="F124" s="97">
        <f>C124*D124</f>
        <v>0</v>
      </c>
    </row>
    <row r="125" spans="1:6" ht="12.75">
      <c r="A125" s="136" t="s">
        <v>176</v>
      </c>
      <c r="B125" s="137" t="s">
        <v>4</v>
      </c>
      <c r="C125" s="148"/>
      <c r="D125" s="137">
        <v>-1</v>
      </c>
      <c r="E125" s="136"/>
      <c r="F125" s="97">
        <f>C125*D125</f>
        <v>0</v>
      </c>
    </row>
    <row r="126" spans="1:6" ht="12.75">
      <c r="A126" s="136" t="s">
        <v>164</v>
      </c>
      <c r="B126" s="137" t="s">
        <v>4</v>
      </c>
      <c r="C126" s="148"/>
      <c r="D126" s="137">
        <v>-1</v>
      </c>
      <c r="E126" s="136"/>
      <c r="F126" s="97">
        <f aca="true" t="shared" si="1" ref="F126:F134">C126*D126</f>
        <v>0</v>
      </c>
    </row>
    <row r="127" spans="1:6" ht="12.75">
      <c r="A127" s="136" t="s">
        <v>166</v>
      </c>
      <c r="B127" s="137" t="s">
        <v>4</v>
      </c>
      <c r="C127" s="148"/>
      <c r="D127" s="137">
        <v>-1</v>
      </c>
      <c r="E127" s="136"/>
      <c r="F127" s="97">
        <f t="shared" si="1"/>
        <v>0</v>
      </c>
    </row>
    <row r="128" spans="1:6" ht="12.75">
      <c r="A128" s="136" t="s">
        <v>175</v>
      </c>
      <c r="B128" s="137" t="s">
        <v>4</v>
      </c>
      <c r="C128" s="148"/>
      <c r="D128" s="137">
        <v>-1</v>
      </c>
      <c r="E128" s="136"/>
      <c r="F128" s="97">
        <f t="shared" si="1"/>
        <v>0</v>
      </c>
    </row>
    <row r="129" spans="1:6" ht="12.75">
      <c r="A129" s="136" t="s">
        <v>168</v>
      </c>
      <c r="B129" s="137" t="s">
        <v>4</v>
      </c>
      <c r="C129" s="148"/>
      <c r="D129" s="137">
        <v>-1</v>
      </c>
      <c r="E129" s="136"/>
      <c r="F129" s="97">
        <f t="shared" si="1"/>
        <v>0</v>
      </c>
    </row>
    <row r="130" spans="1:6" ht="12.75">
      <c r="A130" s="136" t="s">
        <v>163</v>
      </c>
      <c r="B130" s="137" t="s">
        <v>4</v>
      </c>
      <c r="C130" s="148"/>
      <c r="D130" s="137">
        <v>-1</v>
      </c>
      <c r="E130" s="136"/>
      <c r="F130" s="97">
        <f t="shared" si="1"/>
        <v>0</v>
      </c>
    </row>
    <row r="131" spans="1:6" ht="12.75">
      <c r="A131" s="136" t="s">
        <v>165</v>
      </c>
      <c r="B131" s="137" t="s">
        <v>4</v>
      </c>
      <c r="C131" s="148"/>
      <c r="D131" s="137">
        <v>-1</v>
      </c>
      <c r="E131" s="136"/>
      <c r="F131" s="97">
        <f t="shared" si="1"/>
        <v>0</v>
      </c>
    </row>
    <row r="132" spans="1:6" ht="12.75">
      <c r="A132" s="136" t="s">
        <v>167</v>
      </c>
      <c r="B132" s="137" t="s">
        <v>4</v>
      </c>
      <c r="C132" s="148"/>
      <c r="D132" s="137">
        <v>-1</v>
      </c>
      <c r="E132" s="136"/>
      <c r="F132" s="97">
        <f t="shared" si="1"/>
        <v>0</v>
      </c>
    </row>
    <row r="133" spans="1:6" ht="12.75">
      <c r="A133" s="136" t="s">
        <v>169</v>
      </c>
      <c r="B133" s="137" t="s">
        <v>4</v>
      </c>
      <c r="C133" s="148"/>
      <c r="D133" s="137">
        <v>-1</v>
      </c>
      <c r="E133" s="136"/>
      <c r="F133" s="97">
        <f t="shared" si="1"/>
        <v>0</v>
      </c>
    </row>
    <row r="134" spans="1:8" ht="12.75">
      <c r="A134" s="136" t="s">
        <v>170</v>
      </c>
      <c r="B134" s="137" t="s">
        <v>4</v>
      </c>
      <c r="C134" s="148"/>
      <c r="D134" s="137">
        <v>-1</v>
      </c>
      <c r="E134" s="136"/>
      <c r="F134" s="97">
        <f t="shared" si="1"/>
        <v>0</v>
      </c>
      <c r="H134" s="149"/>
    </row>
    <row r="135" spans="1:8" ht="12.75">
      <c r="A135" s="133"/>
      <c r="B135" s="134"/>
      <c r="C135" s="134"/>
      <c r="D135" s="134"/>
      <c r="E135" s="135"/>
      <c r="F135" s="33">
        <f>F124+F126+F127+F129+F130+F131+F132+F133+F134+F128+F125</f>
        <v>0</v>
      </c>
      <c r="H135" s="149"/>
    </row>
    <row r="136" ht="12.75">
      <c r="H136" s="149"/>
    </row>
  </sheetData>
  <mergeCells count="26">
    <mergeCell ref="A1:F3"/>
    <mergeCell ref="E28:E34"/>
    <mergeCell ref="A77:B77"/>
    <mergeCell ref="A78:F78"/>
    <mergeCell ref="E45:E61"/>
    <mergeCell ref="A7:B7"/>
    <mergeCell ref="A15:B15"/>
    <mergeCell ref="A21:B21"/>
    <mergeCell ref="A38:B38"/>
    <mergeCell ref="A43:B43"/>
    <mergeCell ref="A88:B88"/>
    <mergeCell ref="A89:F89"/>
    <mergeCell ref="A122:B122"/>
    <mergeCell ref="A123:F123"/>
    <mergeCell ref="A103:B103"/>
    <mergeCell ref="A104:F104"/>
    <mergeCell ref="A108:B108"/>
    <mergeCell ref="A109:F109"/>
    <mergeCell ref="A26:B26"/>
    <mergeCell ref="A64:F64"/>
    <mergeCell ref="A69:F69"/>
    <mergeCell ref="A67:B67"/>
    <mergeCell ref="A68:F68"/>
    <mergeCell ref="D28:D34"/>
    <mergeCell ref="A35:F35"/>
    <mergeCell ref="D45:D61"/>
  </mergeCells>
  <dataValidations count="2">
    <dataValidation type="list" allowBlank="1" showInputMessage="1" showErrorMessage="1" sqref="C17">
      <formula1>$G$1:$G$9</formula1>
    </dataValidation>
    <dataValidation type="list" allowBlank="1" showInputMessage="1" showErrorMessage="1" sqref="C63">
      <formula1>$G$10:$G$11</formula1>
    </dataValidation>
  </dataValidations>
  <hyperlinks>
    <hyperlink ref="E82" r:id="rId1" display="Voyez le dossier &quot;Récompenses&quot;"/>
    <hyperlink ref="A54" r:id="rId2" display="http://thesims2.ea.com/exchange/object_detail.php?asset_id=272&amp;asset_type=object&amp;pid=Exchange_objects"/>
    <hyperlink ref="A53" r:id="rId3" display="http://thesims2.ea.com/exchange/object_detail.php?asset_id=272&amp;asset_type=object&amp;pid=Exchange_objects"/>
    <hyperlink ref="E81" r:id="rId4" display="Voyez le dossier &quot;Récompenses&quot;"/>
  </hyperlinks>
  <printOptions/>
  <pageMargins left="0.75" right="0.75" top="1" bottom="1" header="0.4921259845" footer="0.4921259845"/>
  <pageSetup orientation="portrait" paperSize="9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4"/>
  <sheetViews>
    <sheetView workbookViewId="0" topLeftCell="A1">
      <selection activeCell="C33" sqref="C33"/>
    </sheetView>
  </sheetViews>
  <sheetFormatPr defaultColWidth="11.421875" defaultRowHeight="12.75"/>
  <cols>
    <col min="1" max="1" width="35.7109375" style="2" customWidth="1"/>
    <col min="2" max="2" width="6.421875" style="1" customWidth="1"/>
    <col min="3" max="3" width="10.00390625" style="1" customWidth="1"/>
    <col min="4" max="4" width="11.28125" style="1" customWidth="1"/>
    <col min="5" max="5" width="26.00390625" style="2" customWidth="1"/>
    <col min="6" max="6" width="11.421875" style="1" customWidth="1"/>
    <col min="7" max="8" width="11.421875" style="109" customWidth="1"/>
    <col min="9" max="9" width="21.28125" style="109" customWidth="1"/>
    <col min="10" max="10" width="6.28125" style="110" customWidth="1"/>
    <col min="11" max="16384" width="11.421875" style="2" customWidth="1"/>
  </cols>
  <sheetData>
    <row r="1" spans="1:10" ht="12.75">
      <c r="A1" s="208" t="s">
        <v>103</v>
      </c>
      <c r="B1" s="209"/>
      <c r="C1" s="209"/>
      <c r="D1" s="209"/>
      <c r="E1" s="209"/>
      <c r="F1" s="210"/>
      <c r="G1" s="84"/>
      <c r="H1" s="82" t="s">
        <v>81</v>
      </c>
      <c r="I1" s="83" t="s">
        <v>90</v>
      </c>
      <c r="J1" s="82">
        <f>F7+F8</f>
        <v>0</v>
      </c>
    </row>
    <row r="2" spans="1:10" ht="12.75">
      <c r="A2" s="211"/>
      <c r="B2" s="212"/>
      <c r="C2" s="212"/>
      <c r="D2" s="212"/>
      <c r="E2" s="212"/>
      <c r="F2" s="213"/>
      <c r="G2" s="84"/>
      <c r="H2" s="82" t="s">
        <v>82</v>
      </c>
      <c r="I2" s="84" t="s">
        <v>93</v>
      </c>
      <c r="J2" s="82">
        <f>F14+F15+F17+F18+F19+F20</f>
        <v>0</v>
      </c>
    </row>
    <row r="3" spans="1:10" ht="12.75">
      <c r="A3" s="214"/>
      <c r="B3" s="215"/>
      <c r="C3" s="215"/>
      <c r="D3" s="215"/>
      <c r="E3" s="215"/>
      <c r="F3" s="216"/>
      <c r="G3" s="84"/>
      <c r="H3" s="84"/>
      <c r="I3" s="84" t="s">
        <v>117</v>
      </c>
      <c r="J3" s="82">
        <f>F25+F26+F27</f>
        <v>0</v>
      </c>
    </row>
    <row r="4" spans="1:10" s="53" customFormat="1" ht="15.75">
      <c r="A4" s="87"/>
      <c r="B4" s="66"/>
      <c r="C4" s="44"/>
      <c r="D4" s="66"/>
      <c r="E4" s="66"/>
      <c r="F4" s="88"/>
      <c r="G4" s="81"/>
      <c r="H4" s="81"/>
      <c r="I4" s="81" t="s">
        <v>125</v>
      </c>
      <c r="J4" s="85">
        <f>F32+F34+F33+F35+F36</f>
        <v>0</v>
      </c>
    </row>
    <row r="5" spans="1:10" ht="19.5" customHeight="1">
      <c r="A5" s="206" t="s">
        <v>90</v>
      </c>
      <c r="B5" s="207"/>
      <c r="C5" s="3" t="s">
        <v>5</v>
      </c>
      <c r="D5" s="3" t="s">
        <v>6</v>
      </c>
      <c r="E5" s="4"/>
      <c r="F5" s="25" t="s">
        <v>9</v>
      </c>
      <c r="G5" s="82"/>
      <c r="H5" s="84"/>
      <c r="I5" s="84" t="s">
        <v>126</v>
      </c>
      <c r="J5" s="86">
        <f>F41+F42+F43</f>
        <v>0</v>
      </c>
    </row>
    <row r="6" spans="1:10" s="5" customFormat="1" ht="3" customHeight="1">
      <c r="A6" s="7"/>
      <c r="B6" s="8"/>
      <c r="C6" s="8"/>
      <c r="D6" s="9"/>
      <c r="E6" s="10"/>
      <c r="F6" s="24"/>
      <c r="G6" s="82"/>
      <c r="H6" s="84"/>
      <c r="I6" s="84"/>
      <c r="J6" s="82"/>
    </row>
    <row r="7" spans="1:10" ht="25.5" customHeight="1">
      <c r="A7" s="56" t="s">
        <v>92</v>
      </c>
      <c r="B7" s="18" t="s">
        <v>4</v>
      </c>
      <c r="C7" s="31"/>
      <c r="D7" s="18">
        <v>1</v>
      </c>
      <c r="E7" s="54"/>
      <c r="F7" s="32">
        <f>C7*D7</f>
        <v>0</v>
      </c>
      <c r="G7" s="82"/>
      <c r="H7" s="84"/>
      <c r="I7" s="113"/>
      <c r="J7" s="86"/>
    </row>
    <row r="8" spans="1:10" ht="26.25" customHeight="1">
      <c r="A8" s="56" t="s">
        <v>91</v>
      </c>
      <c r="B8" s="18" t="s">
        <v>4</v>
      </c>
      <c r="C8" s="31"/>
      <c r="D8" s="18">
        <v>1</v>
      </c>
      <c r="E8" s="54"/>
      <c r="F8" s="32">
        <f>C8*D8</f>
        <v>0</v>
      </c>
      <c r="G8" s="82"/>
      <c r="H8" s="84"/>
      <c r="I8" s="82"/>
      <c r="J8" s="82"/>
    </row>
    <row r="9" spans="1:10" ht="12.75">
      <c r="A9" s="79"/>
      <c r="B9" s="27"/>
      <c r="C9" s="30"/>
      <c r="D9" s="27"/>
      <c r="E9" s="53"/>
      <c r="F9" s="33">
        <f>IF(J1&gt;10,10,J1)</f>
        <v>0</v>
      </c>
      <c r="G9" s="82"/>
      <c r="H9" s="84"/>
      <c r="I9" s="82"/>
      <c r="J9" s="82"/>
    </row>
    <row r="10" spans="1:10" ht="12.75">
      <c r="A10" s="79"/>
      <c r="B10" s="27"/>
      <c r="C10" s="30"/>
      <c r="D10" s="27"/>
      <c r="E10" s="53"/>
      <c r="F10" s="80"/>
      <c r="G10" s="82"/>
      <c r="H10" s="84"/>
      <c r="I10" s="82"/>
      <c r="J10" s="82"/>
    </row>
    <row r="11" spans="1:10" ht="19.5" customHeight="1">
      <c r="A11" s="206" t="s">
        <v>93</v>
      </c>
      <c r="B11" s="207"/>
      <c r="C11" s="3" t="s">
        <v>5</v>
      </c>
      <c r="D11" s="3" t="s">
        <v>6</v>
      </c>
      <c r="E11" s="4"/>
      <c r="F11" s="25" t="s">
        <v>9</v>
      </c>
      <c r="G11" s="82"/>
      <c r="H11" s="84"/>
      <c r="I11" s="82"/>
      <c r="J11" s="82"/>
    </row>
    <row r="12" spans="1:10" s="5" customFormat="1" ht="3" customHeight="1">
      <c r="A12" s="13"/>
      <c r="B12" s="14"/>
      <c r="C12" s="14"/>
      <c r="D12" s="15"/>
      <c r="E12" s="16"/>
      <c r="F12" s="26"/>
      <c r="G12" s="82"/>
      <c r="H12" s="84"/>
      <c r="I12" s="82"/>
      <c r="J12" s="82"/>
    </row>
    <row r="13" spans="1:10" ht="12.75">
      <c r="A13" s="217" t="s">
        <v>94</v>
      </c>
      <c r="B13" s="218"/>
      <c r="C13" s="218"/>
      <c r="D13" s="218"/>
      <c r="E13" s="218"/>
      <c r="F13" s="219"/>
      <c r="G13" s="82"/>
      <c r="H13" s="84"/>
      <c r="I13" s="82"/>
      <c r="J13" s="82"/>
    </row>
    <row r="14" spans="1:10" ht="12.75">
      <c r="A14" s="57" t="s">
        <v>95</v>
      </c>
      <c r="B14" s="76" t="s">
        <v>3</v>
      </c>
      <c r="C14" s="31"/>
      <c r="D14" s="20">
        <v>0.5</v>
      </c>
      <c r="E14" s="53"/>
      <c r="F14" s="32">
        <f>IF(C14="X",0.5,0)</f>
        <v>0</v>
      </c>
      <c r="G14" s="82"/>
      <c r="H14" s="84"/>
      <c r="I14" s="82"/>
      <c r="J14" s="82"/>
    </row>
    <row r="15" spans="1:10" ht="12.75">
      <c r="A15" s="63" t="s">
        <v>96</v>
      </c>
      <c r="B15" s="77" t="s">
        <v>3</v>
      </c>
      <c r="C15" s="64"/>
      <c r="D15" s="55">
        <v>0.25</v>
      </c>
      <c r="E15" s="53"/>
      <c r="F15" s="69">
        <f>IF(C15="X",0.25,0)</f>
        <v>0</v>
      </c>
      <c r="G15" s="82"/>
      <c r="H15" s="84"/>
      <c r="I15" s="82"/>
      <c r="J15" s="82"/>
    </row>
    <row r="16" spans="1:10" ht="12.75">
      <c r="A16" s="217" t="s">
        <v>97</v>
      </c>
      <c r="B16" s="218"/>
      <c r="C16" s="218"/>
      <c r="D16" s="218"/>
      <c r="E16" s="218"/>
      <c r="F16" s="219"/>
      <c r="G16" s="82"/>
      <c r="H16" s="84"/>
      <c r="I16" s="82"/>
      <c r="J16" s="82"/>
    </row>
    <row r="17" spans="1:10" ht="12.75">
      <c r="A17" s="52" t="s">
        <v>98</v>
      </c>
      <c r="B17" s="20" t="s">
        <v>4</v>
      </c>
      <c r="C17" s="29"/>
      <c r="D17" s="60">
        <v>0.5</v>
      </c>
      <c r="E17" s="17"/>
      <c r="F17" s="34">
        <f>C17*D17</f>
        <v>0</v>
      </c>
      <c r="G17" s="82"/>
      <c r="H17" s="84"/>
      <c r="I17" s="82"/>
      <c r="J17" s="82"/>
    </row>
    <row r="18" spans="1:10" ht="12.75">
      <c r="A18" s="52" t="s">
        <v>99</v>
      </c>
      <c r="B18" s="20" t="s">
        <v>4</v>
      </c>
      <c r="C18" s="29"/>
      <c r="D18" s="60">
        <v>0.25</v>
      </c>
      <c r="E18" s="22"/>
      <c r="F18" s="34">
        <f>C18*D18</f>
        <v>0</v>
      </c>
      <c r="G18" s="82"/>
      <c r="H18" s="84"/>
      <c r="I18" s="82"/>
      <c r="J18" s="82"/>
    </row>
    <row r="19" spans="1:10" ht="12.75" customHeight="1">
      <c r="A19" s="65" t="s">
        <v>100</v>
      </c>
      <c r="B19" s="48" t="s">
        <v>3</v>
      </c>
      <c r="C19" s="62"/>
      <c r="D19" s="59">
        <v>0.25</v>
      </c>
      <c r="E19" s="22"/>
      <c r="F19" s="61">
        <f>IF(C19="X",0.25,0)</f>
        <v>0</v>
      </c>
      <c r="G19" s="82"/>
      <c r="H19" s="84"/>
      <c r="I19" s="82"/>
      <c r="J19" s="82"/>
    </row>
    <row r="20" spans="1:10" ht="25.5">
      <c r="A20" s="58" t="s">
        <v>101</v>
      </c>
      <c r="B20" s="20" t="s">
        <v>4</v>
      </c>
      <c r="C20" s="29"/>
      <c r="D20" s="60">
        <v>0.25</v>
      </c>
      <c r="E20" s="23"/>
      <c r="F20" s="34">
        <f>C20*D20</f>
        <v>0</v>
      </c>
      <c r="G20" s="82"/>
      <c r="H20" s="84"/>
      <c r="I20" s="82"/>
      <c r="J20" s="82"/>
    </row>
    <row r="21" spans="1:10" ht="12.75">
      <c r="A21" s="79"/>
      <c r="B21" s="27"/>
      <c r="C21" s="30"/>
      <c r="D21" s="27"/>
      <c r="E21" s="53"/>
      <c r="F21" s="33">
        <f>IF(J2&gt;10,10,J2)</f>
        <v>0</v>
      </c>
      <c r="G21" s="82"/>
      <c r="H21" s="84"/>
      <c r="I21" s="82"/>
      <c r="J21" s="82"/>
    </row>
    <row r="22" spans="1:10" ht="12.75">
      <c r="A22" s="79"/>
      <c r="B22" s="27"/>
      <c r="C22" s="30"/>
      <c r="D22" s="27"/>
      <c r="E22" s="53"/>
      <c r="F22" s="80"/>
      <c r="G22" s="82"/>
      <c r="H22" s="84"/>
      <c r="I22" s="82"/>
      <c r="J22" s="82"/>
    </row>
    <row r="23" spans="1:10" ht="19.5" customHeight="1">
      <c r="A23" s="206" t="s">
        <v>105</v>
      </c>
      <c r="B23" s="207"/>
      <c r="C23" s="3" t="s">
        <v>5</v>
      </c>
      <c r="D23" s="3" t="s">
        <v>6</v>
      </c>
      <c r="E23" s="4"/>
      <c r="F23" s="25" t="s">
        <v>9</v>
      </c>
      <c r="G23" s="82"/>
      <c r="H23" s="84"/>
      <c r="I23" s="82"/>
      <c r="J23" s="82"/>
    </row>
    <row r="24" spans="1:10" s="5" customFormat="1" ht="3" customHeight="1">
      <c r="A24" s="13"/>
      <c r="B24" s="14"/>
      <c r="C24" s="14"/>
      <c r="D24" s="15"/>
      <c r="E24" s="16"/>
      <c r="F24" s="26"/>
      <c r="G24" s="82"/>
      <c r="H24" s="84"/>
      <c r="I24" s="82"/>
      <c r="J24" s="82"/>
    </row>
    <row r="25" spans="1:10" ht="12.75">
      <c r="A25" s="54" t="s">
        <v>112</v>
      </c>
      <c r="B25" s="18" t="s">
        <v>4</v>
      </c>
      <c r="C25" s="19"/>
      <c r="D25" s="18">
        <v>1</v>
      </c>
      <c r="E25" s="54" t="s">
        <v>8</v>
      </c>
      <c r="F25" s="69">
        <f>C25*D25</f>
        <v>0</v>
      </c>
      <c r="G25" s="84"/>
      <c r="H25" s="84"/>
      <c r="I25" s="84"/>
      <c r="J25" s="82"/>
    </row>
    <row r="26" spans="1:10" ht="12.75">
      <c r="A26" s="54" t="s">
        <v>113</v>
      </c>
      <c r="B26" s="67" t="s">
        <v>80</v>
      </c>
      <c r="C26" s="19" t="s">
        <v>82</v>
      </c>
      <c r="D26" s="18">
        <v>1</v>
      </c>
      <c r="E26" s="54" t="s">
        <v>114</v>
      </c>
      <c r="F26" s="69">
        <f>IF(C26="Y",1,0)</f>
        <v>0</v>
      </c>
      <c r="G26" s="84"/>
      <c r="H26" s="84"/>
      <c r="I26" s="84"/>
      <c r="J26" s="82"/>
    </row>
    <row r="27" spans="1:10" ht="12.75">
      <c r="A27" s="54" t="s">
        <v>115</v>
      </c>
      <c r="B27" s="67" t="s">
        <v>80</v>
      </c>
      <c r="C27" s="19" t="s">
        <v>82</v>
      </c>
      <c r="D27" s="18">
        <v>1</v>
      </c>
      <c r="E27" s="68" t="s">
        <v>116</v>
      </c>
      <c r="F27" s="69">
        <f>IF(C27="Y",1,0)</f>
        <v>0</v>
      </c>
      <c r="G27" s="84"/>
      <c r="H27" s="84"/>
      <c r="I27" s="84"/>
      <c r="J27" s="82"/>
    </row>
    <row r="28" spans="1:10" ht="12.75">
      <c r="A28" s="89"/>
      <c r="B28" s="28"/>
      <c r="C28" s="28"/>
      <c r="D28" s="28"/>
      <c r="E28" s="78"/>
      <c r="F28" s="70">
        <f>IF(J3&gt;10,10,J3)</f>
        <v>0</v>
      </c>
      <c r="G28" s="84"/>
      <c r="H28" s="84"/>
      <c r="I28" s="84"/>
      <c r="J28" s="82"/>
    </row>
    <row r="29" spans="1:10" ht="12.75">
      <c r="A29" s="79"/>
      <c r="B29" s="27"/>
      <c r="C29" s="30"/>
      <c r="D29" s="27"/>
      <c r="E29" s="53"/>
      <c r="F29" s="80"/>
      <c r="G29" s="82"/>
      <c r="H29" s="84"/>
      <c r="I29" s="82"/>
      <c r="J29" s="82"/>
    </row>
    <row r="30" spans="1:10" ht="19.5" customHeight="1">
      <c r="A30" s="206" t="s">
        <v>106</v>
      </c>
      <c r="B30" s="207"/>
      <c r="C30" s="3" t="s">
        <v>5</v>
      </c>
      <c r="D30" s="3" t="s">
        <v>6</v>
      </c>
      <c r="E30" s="4"/>
      <c r="F30" s="25" t="s">
        <v>9</v>
      </c>
      <c r="G30" s="82"/>
      <c r="H30" s="84"/>
      <c r="I30" s="82"/>
      <c r="J30" s="82"/>
    </row>
    <row r="31" spans="1:10" s="5" customFormat="1" ht="3" customHeight="1">
      <c r="A31" s="13"/>
      <c r="B31" s="14"/>
      <c r="C31" s="14"/>
      <c r="D31" s="15"/>
      <c r="E31" s="16"/>
      <c r="F31" s="26"/>
      <c r="G31" s="82"/>
      <c r="H31" s="84"/>
      <c r="I31" s="82"/>
      <c r="J31" s="82"/>
    </row>
    <row r="32" spans="1:10" ht="12.75">
      <c r="A32" s="54" t="s">
        <v>120</v>
      </c>
      <c r="B32" s="67" t="s">
        <v>80</v>
      </c>
      <c r="C32" s="19" t="s">
        <v>82</v>
      </c>
      <c r="D32" s="18">
        <v>2</v>
      </c>
      <c r="E32" s="54" t="s">
        <v>121</v>
      </c>
      <c r="F32" s="69">
        <f>IF(C32="Y",2,0)</f>
        <v>0</v>
      </c>
      <c r="G32" s="84"/>
      <c r="H32" s="84"/>
      <c r="I32" s="84"/>
      <c r="J32" s="82"/>
    </row>
    <row r="33" spans="1:10" ht="12.75">
      <c r="A33" s="54" t="s">
        <v>122</v>
      </c>
      <c r="B33" s="67" t="s">
        <v>4</v>
      </c>
      <c r="C33" s="19"/>
      <c r="D33" s="18">
        <v>1</v>
      </c>
      <c r="E33" s="74" t="s">
        <v>123</v>
      </c>
      <c r="F33" s="71">
        <f>ROUNDDOWN(C33/9,0)</f>
        <v>0</v>
      </c>
      <c r="G33" s="84"/>
      <c r="H33" s="84"/>
      <c r="I33" s="84"/>
      <c r="J33" s="82"/>
    </row>
    <row r="34" spans="1:6" ht="12.75">
      <c r="A34" s="54" t="s">
        <v>118</v>
      </c>
      <c r="B34" s="67" t="s">
        <v>80</v>
      </c>
      <c r="C34" s="19" t="s">
        <v>82</v>
      </c>
      <c r="D34" s="21">
        <v>2</v>
      </c>
      <c r="E34" s="17"/>
      <c r="F34" s="73">
        <f>IF(C34="Y",2,0)</f>
        <v>0</v>
      </c>
    </row>
    <row r="35" spans="1:6" ht="12.75">
      <c r="A35" s="54" t="s">
        <v>119</v>
      </c>
      <c r="B35" s="67" t="s">
        <v>80</v>
      </c>
      <c r="C35" s="19" t="s">
        <v>82</v>
      </c>
      <c r="D35" s="21">
        <v>1</v>
      </c>
      <c r="E35" s="22"/>
      <c r="F35" s="73">
        <f>IF(C35="Y",1,0)</f>
        <v>0</v>
      </c>
    </row>
    <row r="36" spans="1:6" ht="12.75">
      <c r="A36" s="54" t="s">
        <v>124</v>
      </c>
      <c r="B36" s="18" t="s">
        <v>4</v>
      </c>
      <c r="C36" s="19"/>
      <c r="D36" s="21">
        <v>-1</v>
      </c>
      <c r="E36" s="23"/>
      <c r="F36" s="73">
        <f>C36*D36</f>
        <v>0</v>
      </c>
    </row>
    <row r="37" spans="1:6" ht="12.75">
      <c r="A37" s="79"/>
      <c r="B37" s="27"/>
      <c r="C37" s="27"/>
      <c r="D37" s="27"/>
      <c r="E37" s="53"/>
      <c r="F37" s="70">
        <f>IF(J4&gt;10,10,J4)</f>
        <v>0</v>
      </c>
    </row>
    <row r="38" spans="1:10" ht="12.75">
      <c r="A38" s="79"/>
      <c r="B38" s="27"/>
      <c r="C38" s="30"/>
      <c r="D38" s="27"/>
      <c r="E38" s="53"/>
      <c r="F38" s="80"/>
      <c r="G38" s="82"/>
      <c r="H38" s="84"/>
      <c r="I38" s="82"/>
      <c r="J38" s="82"/>
    </row>
    <row r="39" spans="1:10" ht="19.5" customHeight="1">
      <c r="A39" s="206" t="s">
        <v>127</v>
      </c>
      <c r="B39" s="207"/>
      <c r="C39" s="3" t="s">
        <v>5</v>
      </c>
      <c r="D39" s="3" t="s">
        <v>6</v>
      </c>
      <c r="E39" s="4"/>
      <c r="F39" s="25" t="s">
        <v>9</v>
      </c>
      <c r="G39" s="82"/>
      <c r="H39" s="84"/>
      <c r="I39" s="82"/>
      <c r="J39" s="82"/>
    </row>
    <row r="40" spans="1:10" s="5" customFormat="1" ht="3" customHeight="1">
      <c r="A40" s="13"/>
      <c r="B40" s="14"/>
      <c r="C40" s="14"/>
      <c r="D40" s="15"/>
      <c r="E40" s="16"/>
      <c r="F40" s="26"/>
      <c r="G40" s="82"/>
      <c r="H40" s="84"/>
      <c r="I40" s="82"/>
      <c r="J40" s="82"/>
    </row>
    <row r="41" spans="1:6" ht="12.75">
      <c r="A41" s="52" t="s">
        <v>128</v>
      </c>
      <c r="B41" s="67" t="s">
        <v>80</v>
      </c>
      <c r="C41" s="19" t="s">
        <v>82</v>
      </c>
      <c r="D41" s="60">
        <v>1</v>
      </c>
      <c r="E41" s="17"/>
      <c r="F41" s="73">
        <f>IF(C41="Y",1,0)</f>
        <v>0</v>
      </c>
    </row>
    <row r="42" spans="1:6" ht="25.5">
      <c r="A42" s="72" t="s">
        <v>129</v>
      </c>
      <c r="B42" s="67" t="s">
        <v>80</v>
      </c>
      <c r="C42" s="19" t="s">
        <v>82</v>
      </c>
      <c r="D42" s="60">
        <v>1</v>
      </c>
      <c r="E42" s="22"/>
      <c r="F42" s="73">
        <f>IF(C42="Y",1,0)</f>
        <v>0</v>
      </c>
    </row>
    <row r="43" spans="1:6" ht="25.5">
      <c r="A43" s="72" t="s">
        <v>130</v>
      </c>
      <c r="B43" s="75" t="s">
        <v>4</v>
      </c>
      <c r="C43" s="19"/>
      <c r="D43" s="60">
        <v>0.5</v>
      </c>
      <c r="E43" s="23"/>
      <c r="F43" s="73">
        <f>C43*D43</f>
        <v>0</v>
      </c>
    </row>
    <row r="44" spans="1:6" ht="12.75">
      <c r="A44" s="49"/>
      <c r="B44" s="50"/>
      <c r="C44" s="50"/>
      <c r="D44" s="50"/>
      <c r="E44" s="51"/>
      <c r="F44" s="70">
        <f>IF(J5&gt;10,10,J5)</f>
        <v>0</v>
      </c>
    </row>
  </sheetData>
  <mergeCells count="8">
    <mergeCell ref="A23:B23"/>
    <mergeCell ref="A1:F3"/>
    <mergeCell ref="A30:B30"/>
    <mergeCell ref="A39:B39"/>
    <mergeCell ref="A13:F13"/>
    <mergeCell ref="A16:F16"/>
    <mergeCell ref="A5:B5"/>
    <mergeCell ref="A11:B11"/>
  </mergeCells>
  <dataValidations count="1">
    <dataValidation type="list" allowBlank="1" showInputMessage="1" showErrorMessage="1" sqref="C41:C42 C27 C32 C34:C35 C26">
      <formula1>$H$1:$H$2</formula1>
    </dataValidation>
  </dataValidations>
  <printOptions/>
  <pageMargins left="0.75" right="0.75" top="1" bottom="1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8"/>
  <sheetViews>
    <sheetView workbookViewId="0" topLeftCell="A1">
      <selection activeCell="A1" sqref="A1"/>
    </sheetView>
  </sheetViews>
  <sheetFormatPr defaultColWidth="11.421875" defaultRowHeight="12.75"/>
  <cols>
    <col min="1" max="16384" width="11.421875" style="6" customWidth="1"/>
  </cols>
  <sheetData>
    <row r="1" ht="12.75">
      <c r="A1" s="6" t="s">
        <v>85</v>
      </c>
    </row>
    <row r="2" ht="12.75">
      <c r="A2" s="6" t="s">
        <v>87</v>
      </c>
    </row>
    <row r="4" spans="1:6" ht="12.75">
      <c r="A4" s="45" t="s">
        <v>48</v>
      </c>
      <c r="B4" s="36"/>
      <c r="C4" s="36"/>
      <c r="D4" s="36"/>
      <c r="E4" s="36"/>
      <c r="F4" s="38"/>
    </row>
    <row r="5" spans="1:6" ht="12.75">
      <c r="A5" s="46" t="s">
        <v>30</v>
      </c>
      <c r="B5" s="12"/>
      <c r="C5" s="12"/>
      <c r="D5" s="12"/>
      <c r="E5" s="12"/>
      <c r="F5" s="40"/>
    </row>
    <row r="6" spans="1:6" ht="12.75">
      <c r="A6" s="47" t="s">
        <v>31</v>
      </c>
      <c r="B6" s="11"/>
      <c r="C6" s="11"/>
      <c r="D6" s="11"/>
      <c r="E6" s="11"/>
      <c r="F6" s="43"/>
    </row>
    <row r="7" spans="1:7" ht="12.75">
      <c r="A7" s="46"/>
      <c r="B7" s="12"/>
      <c r="C7" s="12"/>
      <c r="D7" s="12"/>
      <c r="E7" s="12"/>
      <c r="F7" s="12"/>
      <c r="G7" s="12"/>
    </row>
    <row r="8" spans="1:6" ht="12.75">
      <c r="A8" s="45" t="s">
        <v>32</v>
      </c>
      <c r="B8" s="36"/>
      <c r="C8" s="36"/>
      <c r="D8" s="36"/>
      <c r="E8" s="36"/>
      <c r="F8" s="38"/>
    </row>
    <row r="9" spans="1:6" ht="12.75">
      <c r="A9" s="46" t="s">
        <v>33</v>
      </c>
      <c r="B9" s="12"/>
      <c r="C9" s="12"/>
      <c r="D9" s="12"/>
      <c r="E9" s="12"/>
      <c r="F9" s="40"/>
    </row>
    <row r="10" spans="1:6" ht="12.75">
      <c r="A10" s="47" t="s">
        <v>34</v>
      </c>
      <c r="B10" s="11"/>
      <c r="C10" s="11"/>
      <c r="D10" s="11"/>
      <c r="E10" s="11"/>
      <c r="F10" s="43"/>
    </row>
    <row r="11" spans="1:7" ht="12.75">
      <c r="A11" s="46"/>
      <c r="B11" s="12"/>
      <c r="C11" s="12"/>
      <c r="D11" s="12"/>
      <c r="E11" s="12"/>
      <c r="F11" s="12"/>
      <c r="G11" s="12"/>
    </row>
    <row r="12" spans="1:6" ht="12.75">
      <c r="A12" s="45" t="s">
        <v>35</v>
      </c>
      <c r="B12" s="36"/>
      <c r="C12" s="36"/>
      <c r="D12" s="36"/>
      <c r="E12" s="36"/>
      <c r="F12" s="38"/>
    </row>
    <row r="13" spans="1:6" ht="12.75">
      <c r="A13" s="46" t="s">
        <v>36</v>
      </c>
      <c r="B13" s="12"/>
      <c r="C13" s="12"/>
      <c r="D13" s="12"/>
      <c r="E13" s="12"/>
      <c r="F13" s="40"/>
    </row>
    <row r="14" spans="1:6" ht="12.75">
      <c r="A14" s="47" t="s">
        <v>37</v>
      </c>
      <c r="B14" s="11"/>
      <c r="C14" s="11"/>
      <c r="D14" s="11"/>
      <c r="E14" s="11"/>
      <c r="F14" s="43"/>
    </row>
    <row r="15" spans="1:7" ht="12.75">
      <c r="A15" s="46"/>
      <c r="B15" s="12"/>
      <c r="C15" s="12"/>
      <c r="D15" s="12"/>
      <c r="E15" s="12"/>
      <c r="F15" s="12"/>
      <c r="G15" s="12"/>
    </row>
    <row r="16" spans="1:6" ht="12.75">
      <c r="A16" s="45" t="s">
        <v>38</v>
      </c>
      <c r="B16" s="36"/>
      <c r="C16" s="36"/>
      <c r="D16" s="36"/>
      <c r="E16" s="36"/>
      <c r="F16" s="38"/>
    </row>
    <row r="17" spans="1:6" ht="12.75">
      <c r="A17" s="47" t="s">
        <v>39</v>
      </c>
      <c r="B17" s="11"/>
      <c r="C17" s="11"/>
      <c r="D17" s="11"/>
      <c r="E17" s="11"/>
      <c r="F17" s="43"/>
    </row>
    <row r="18" spans="1:7" ht="12.75">
      <c r="A18" s="46"/>
      <c r="B18" s="12"/>
      <c r="C18" s="12"/>
      <c r="D18" s="12"/>
      <c r="E18" s="12"/>
      <c r="F18" s="12"/>
      <c r="G18" s="12"/>
    </row>
    <row r="19" spans="1:6" ht="12.75">
      <c r="A19" s="45" t="s">
        <v>40</v>
      </c>
      <c r="B19" s="36"/>
      <c r="C19" s="36"/>
      <c r="D19" s="36"/>
      <c r="E19" s="36"/>
      <c r="F19" s="38"/>
    </row>
    <row r="20" spans="1:6" ht="12.75">
      <c r="A20" s="46" t="s">
        <v>41</v>
      </c>
      <c r="B20" s="12"/>
      <c r="C20" s="12"/>
      <c r="D20" s="12"/>
      <c r="E20" s="12"/>
      <c r="F20" s="40"/>
    </row>
    <row r="21" spans="1:6" ht="12.75">
      <c r="A21" s="47" t="s">
        <v>42</v>
      </c>
      <c r="B21" s="11"/>
      <c r="C21" s="11"/>
      <c r="D21" s="11"/>
      <c r="E21" s="11"/>
      <c r="F21" s="43"/>
    </row>
    <row r="22" spans="1:7" ht="12.75">
      <c r="A22" s="46"/>
      <c r="B22" s="12"/>
      <c r="C22" s="12"/>
      <c r="D22" s="12"/>
      <c r="E22" s="12"/>
      <c r="F22" s="12"/>
      <c r="G22" s="12"/>
    </row>
    <row r="23" spans="1:6" ht="12.75">
      <c r="A23" s="45" t="s">
        <v>43</v>
      </c>
      <c r="B23" s="36"/>
      <c r="C23" s="36"/>
      <c r="D23" s="36"/>
      <c r="E23" s="36"/>
      <c r="F23" s="38"/>
    </row>
    <row r="24" spans="1:6" ht="12.75">
      <c r="A24" s="46" t="s">
        <v>44</v>
      </c>
      <c r="B24" s="12"/>
      <c r="C24" s="12"/>
      <c r="D24" s="12"/>
      <c r="E24" s="12"/>
      <c r="F24" s="40"/>
    </row>
    <row r="25" spans="1:6" ht="12.75">
      <c r="A25" s="47" t="s">
        <v>45</v>
      </c>
      <c r="B25" s="11"/>
      <c r="C25" s="11"/>
      <c r="D25" s="11"/>
      <c r="E25" s="11"/>
      <c r="F25" s="43"/>
    </row>
    <row r="26" spans="1:7" ht="12.75">
      <c r="A26" s="46"/>
      <c r="B26" s="12"/>
      <c r="C26" s="12"/>
      <c r="D26" s="12"/>
      <c r="E26" s="12"/>
      <c r="F26" s="12"/>
      <c r="G26" s="12"/>
    </row>
    <row r="27" spans="1:6" ht="12.75">
      <c r="A27" s="45" t="s">
        <v>46</v>
      </c>
      <c r="B27" s="36"/>
      <c r="C27" s="36"/>
      <c r="D27" s="36"/>
      <c r="E27" s="36"/>
      <c r="F27" s="38"/>
    </row>
    <row r="28" spans="1:6" ht="12.75">
      <c r="A28" s="47" t="s">
        <v>47</v>
      </c>
      <c r="B28" s="11"/>
      <c r="C28" s="11"/>
      <c r="D28" s="11"/>
      <c r="E28" s="11"/>
      <c r="F28" s="43"/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1">
      <selection activeCell="A1" sqref="A1"/>
    </sheetView>
  </sheetViews>
  <sheetFormatPr defaultColWidth="11.421875" defaultRowHeight="12.75" customHeight="1"/>
  <cols>
    <col min="1" max="1" width="34.421875" style="12" customWidth="1"/>
    <col min="2" max="3" width="11.421875" style="12" customWidth="1"/>
    <col min="4" max="4" width="1.7109375" style="6" customWidth="1"/>
    <col min="5" max="5" width="11.421875" style="12" customWidth="1"/>
    <col min="6" max="6" width="15.421875" style="12" customWidth="1"/>
    <col min="7" max="16384" width="11.421875" style="12" customWidth="1"/>
  </cols>
  <sheetData>
    <row r="1" s="6" customFormat="1" ht="12.75">
      <c r="A1" s="6" t="s">
        <v>86</v>
      </c>
    </row>
    <row r="2" s="6" customFormat="1" ht="12.75">
      <c r="A2" s="6" t="s">
        <v>88</v>
      </c>
    </row>
    <row r="3" s="6" customFormat="1" ht="12.75"/>
    <row r="4" spans="1:6" ht="12.75" customHeight="1">
      <c r="A4" s="35" t="s">
        <v>181</v>
      </c>
      <c r="B4" s="36"/>
      <c r="C4" s="38"/>
      <c r="D4" s="37" t="s">
        <v>182</v>
      </c>
      <c r="E4" s="36"/>
      <c r="F4" s="38"/>
    </row>
    <row r="5" spans="1:6" ht="12.75" customHeight="1">
      <c r="A5" s="39" t="s">
        <v>53</v>
      </c>
      <c r="C5" s="40"/>
      <c r="D5" s="12"/>
      <c r="E5" s="12" t="s">
        <v>67</v>
      </c>
      <c r="F5" s="40"/>
    </row>
    <row r="6" spans="1:6" ht="12.75" customHeight="1">
      <c r="A6" s="39" t="s">
        <v>54</v>
      </c>
      <c r="C6" s="40"/>
      <c r="D6" s="12"/>
      <c r="E6" s="12" t="s">
        <v>68</v>
      </c>
      <c r="F6" s="40"/>
    </row>
    <row r="7" spans="1:6" ht="12.75" customHeight="1">
      <c r="A7" s="39" t="s">
        <v>60</v>
      </c>
      <c r="C7" s="40"/>
      <c r="D7" s="12"/>
      <c r="E7" s="12" t="s">
        <v>69</v>
      </c>
      <c r="F7" s="40"/>
    </row>
    <row r="8" spans="1:6" ht="12.75" customHeight="1">
      <c r="A8" s="39" t="s">
        <v>55</v>
      </c>
      <c r="C8" s="40"/>
      <c r="D8" s="12"/>
      <c r="E8" s="12" t="s">
        <v>70</v>
      </c>
      <c r="F8" s="40"/>
    </row>
    <row r="9" spans="1:6" ht="12.75" customHeight="1">
      <c r="A9" s="39" t="s">
        <v>78</v>
      </c>
      <c r="C9" s="40"/>
      <c r="D9" s="12"/>
      <c r="E9" s="12" t="s">
        <v>71</v>
      </c>
      <c r="F9" s="40"/>
    </row>
    <row r="10" spans="1:6" ht="12.75" customHeight="1">
      <c r="A10" s="39" t="s">
        <v>56</v>
      </c>
      <c r="C10" s="40"/>
      <c r="D10" s="12"/>
      <c r="E10" s="12" t="s">
        <v>75</v>
      </c>
      <c r="F10" s="40"/>
    </row>
    <row r="11" spans="1:6" ht="12.75" customHeight="1">
      <c r="A11" s="39" t="s">
        <v>57</v>
      </c>
      <c r="C11" s="40"/>
      <c r="D11" s="12"/>
      <c r="E11" s="12" t="s">
        <v>72</v>
      </c>
      <c r="F11" s="40"/>
    </row>
    <row r="12" spans="1:6" ht="12.75" customHeight="1">
      <c r="A12" s="39" t="s">
        <v>58</v>
      </c>
      <c r="C12" s="40"/>
      <c r="D12" s="12"/>
      <c r="E12" s="12" t="s">
        <v>73</v>
      </c>
      <c r="F12" s="40"/>
    </row>
    <row r="13" spans="1:6" ht="12.75" customHeight="1">
      <c r="A13" s="39" t="s">
        <v>59</v>
      </c>
      <c r="C13" s="40"/>
      <c r="D13" s="12"/>
      <c r="E13" s="12" t="s">
        <v>74</v>
      </c>
      <c r="F13" s="40"/>
    </row>
    <row r="14" spans="1:6" ht="12.75" customHeight="1">
      <c r="A14" s="41" t="s">
        <v>66</v>
      </c>
      <c r="C14" s="40"/>
      <c r="D14" s="12"/>
      <c r="E14" s="12" t="s">
        <v>74</v>
      </c>
      <c r="F14" s="40"/>
    </row>
    <row r="15" spans="1:6" ht="12.75" customHeight="1">
      <c r="A15" s="39" t="s">
        <v>61</v>
      </c>
      <c r="C15" s="40"/>
      <c r="D15" s="12"/>
      <c r="E15" s="12" t="s">
        <v>76</v>
      </c>
      <c r="F15" s="40"/>
    </row>
    <row r="16" spans="1:6" ht="12.75" customHeight="1">
      <c r="A16" s="39" t="s">
        <v>65</v>
      </c>
      <c r="C16" s="40"/>
      <c r="D16" s="12"/>
      <c r="E16" s="12" t="s">
        <v>70</v>
      </c>
      <c r="F16" s="40"/>
    </row>
    <row r="17" spans="1:6" ht="12.75" customHeight="1">
      <c r="A17" s="39" t="s">
        <v>62</v>
      </c>
      <c r="C17" s="40"/>
      <c r="D17" s="12"/>
      <c r="E17" s="12" t="s">
        <v>70</v>
      </c>
      <c r="F17" s="40"/>
    </row>
    <row r="18" spans="1:6" ht="12.75" customHeight="1">
      <c r="A18" s="39" t="s">
        <v>64</v>
      </c>
      <c r="C18" s="40"/>
      <c r="D18" s="12"/>
      <c r="E18" s="12" t="s">
        <v>84</v>
      </c>
      <c r="F18" s="40"/>
    </row>
    <row r="19" spans="1:6" ht="12.75" customHeight="1">
      <c r="A19" s="39" t="s">
        <v>63</v>
      </c>
      <c r="C19" s="40"/>
      <c r="D19" s="12"/>
      <c r="E19" s="12" t="s">
        <v>183</v>
      </c>
      <c r="F19" s="40"/>
    </row>
    <row r="20" spans="1:6" ht="12.75" customHeight="1">
      <c r="A20" s="39" t="s">
        <v>79</v>
      </c>
      <c r="C20" s="40"/>
      <c r="D20" s="12"/>
      <c r="E20" s="12" t="s">
        <v>183</v>
      </c>
      <c r="F20" s="40"/>
    </row>
    <row r="21" spans="1:6" ht="12.75" customHeight="1">
      <c r="A21" s="42" t="s">
        <v>77</v>
      </c>
      <c r="B21" s="11"/>
      <c r="C21" s="43"/>
      <c r="D21" s="11"/>
      <c r="E21" s="11" t="s">
        <v>183</v>
      </c>
      <c r="F21" s="43"/>
    </row>
  </sheetData>
  <hyperlinks>
    <hyperlink ref="A14" r:id="rId1" display="http://thesims2.ea.com/exchange/object_detail.php?asset_id=272&amp;asset_type=object&amp;pid=Exchange_objects"/>
  </hyperlink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de score du Challenge Legacy</dc:title>
  <dc:subject/>
  <dc:creator>Ange - Team SIMSoucis</dc:creator>
  <cp:keywords/>
  <dc:description/>
  <cp:lastModifiedBy>Maison</cp:lastModifiedBy>
  <cp:lastPrinted>2009-07-09T09:50:50Z</cp:lastPrinted>
  <dcterms:created xsi:type="dcterms:W3CDTF">2008-08-11T18:09:57Z</dcterms:created>
  <dcterms:modified xsi:type="dcterms:W3CDTF">2009-07-09T09:56:47Z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